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Z:\CFR\CFR External Reporting\Quarter Close\Press Release\Press Release Tables\2021\Q3'21\"/>
    </mc:Choice>
  </mc:AlternateContent>
  <xr:revisionPtr revIDLastSave="0" documentId="13_ncr:1_{ACD38DA7-8584-4309-BF04-FE8FD9500857}" xr6:coauthVersionLast="46" xr6:coauthVersionMax="46" xr10:uidLastSave="{00000000-0000-0000-0000-000000000000}"/>
  <bookViews>
    <workbookView xWindow="-120" yWindow="-120" windowWidth="29040" windowHeight="15840" tabRatio="903" xr2:uid="{00000000-000D-0000-FFFF-FFFF00000000}"/>
  </bookViews>
  <sheets>
    <sheet name="P&amp;L" sheetId="1" r:id="rId1"/>
    <sheet name="Balance Sheet" sheetId="3" r:id="rId2"/>
    <sheet name="Cash Flow" sheetId="5" r:id="rId3"/>
    <sheet name="Net Income &amp; EPS Non-GAAP" sheetId="6" r:id="rId4"/>
    <sheet name="Segment Results" sheetId="7" r:id="rId5"/>
    <sheet name="Core Revenue by Segment (QTD)" sheetId="10" r:id="rId6"/>
  </sheets>
  <definedNames>
    <definedName name="EssfHasNonUnique">FALSE</definedName>
    <definedName name="EssLatest">"Nov"</definedName>
    <definedName name="EssOptions">"A1100000000111000000001100020_0100000"</definedName>
    <definedName name="EssSamplingValue">100</definedName>
    <definedName name="Name1">#REF!</definedName>
    <definedName name="Name10">#REF!</definedName>
    <definedName name="Name11">#REF!</definedName>
    <definedName name="Name12">#REF!</definedName>
    <definedName name="Name13">#REF!</definedName>
    <definedName name="Name14">#REF!</definedName>
    <definedName name="Name15">#REF!</definedName>
    <definedName name="Name16">#REF!</definedName>
    <definedName name="Name2">#REF!</definedName>
    <definedName name="Name3">#REF!</definedName>
    <definedName name="Name4">#REF!</definedName>
    <definedName name="Name5">#REF!</definedName>
    <definedName name="Name6">#REF!</definedName>
    <definedName name="Name7">#REF!</definedName>
    <definedName name="Name8">#REF!</definedName>
    <definedName name="Name9">#REF!</definedName>
    <definedName name="_xlnm.Print_Area" localSheetId="1">'Balance Sheet'!$A$1:$H$59</definedName>
    <definedName name="_xlnm.Print_Area" localSheetId="2">'Cash Flow'!$A$1:$H$80</definedName>
    <definedName name="_xlnm.Print_Area" localSheetId="3">'Net Income &amp; EPS Non-GAAP'!$A$1:$P$49</definedName>
    <definedName name="_xlnm.Print_Area" localSheetId="0">'P&amp;L'!$A$1:$H$53</definedName>
    <definedName name="_xlnm.Print_Area" localSheetId="4">'Segment Results'!$A$1:$F$69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7" i="5" l="1"/>
  <c r="F37" i="5"/>
  <c r="F21" i="5" l="1"/>
  <c r="F27" i="5"/>
  <c r="F15" i="5"/>
  <c r="K19" i="6"/>
  <c r="E19" i="6"/>
  <c r="E20" i="3" l="1"/>
  <c r="E27" i="7"/>
  <c r="E19" i="7"/>
  <c r="H67" i="5" l="1"/>
  <c r="F67" i="5"/>
  <c r="H52" i="5"/>
  <c r="F52" i="5"/>
  <c r="H28" i="5"/>
  <c r="F28" i="5"/>
  <c r="G50" i="3"/>
  <c r="E50" i="3"/>
  <c r="G38" i="3"/>
  <c r="G51" i="3" s="1"/>
  <c r="G33" i="3"/>
  <c r="E33" i="3"/>
  <c r="E38" i="3" s="1"/>
  <c r="G20" i="3"/>
  <c r="G23" i="3" s="1"/>
  <c r="G17" i="3"/>
  <c r="E17" i="3"/>
  <c r="E23" i="3" s="1"/>
  <c r="H18" i="1"/>
  <c r="H20" i="1" s="1"/>
  <c r="H26" i="1" s="1"/>
  <c r="H30" i="1" s="1"/>
  <c r="F18" i="1"/>
  <c r="F20" i="1" s="1"/>
  <c r="F26" i="1" s="1"/>
  <c r="F30" i="1" s="1"/>
  <c r="D18" i="1"/>
  <c r="D20" i="1" s="1"/>
  <c r="D26" i="1" s="1"/>
  <c r="D30" i="1" s="1"/>
  <c r="B18" i="1"/>
  <c r="B20" i="1" s="1"/>
  <c r="B26" i="1" s="1"/>
  <c r="B30" i="1" s="1"/>
  <c r="F56" i="5" l="1"/>
  <c r="F60" i="5" s="1"/>
  <c r="E51" i="3"/>
  <c r="H56" i="5"/>
  <c r="H60" i="5" s="1"/>
  <c r="B36" i="1"/>
  <c r="B35" i="1"/>
  <c r="D35" i="1"/>
  <c r="D36" i="1"/>
  <c r="F36" i="1"/>
  <c r="F35" i="1"/>
  <c r="H36" i="1"/>
  <c r="H35" i="1"/>
  <c r="E53" i="7"/>
  <c r="E45" i="7"/>
  <c r="C53" i="7"/>
  <c r="C45" i="7"/>
  <c r="C27" i="7"/>
  <c r="C19" i="7"/>
  <c r="I29" i="10"/>
  <c r="C29" i="10"/>
  <c r="B29" i="10"/>
  <c r="C24" i="10"/>
  <c r="B24" i="10"/>
  <c r="C17" i="10"/>
  <c r="B17" i="10"/>
  <c r="L21" i="6"/>
  <c r="K21" i="6"/>
  <c r="O21" i="6"/>
  <c r="N21" i="6"/>
  <c r="I21" i="6"/>
  <c r="H21" i="6"/>
  <c r="F21" i="6"/>
  <c r="E21" i="6"/>
</calcChain>
</file>

<file path=xl/sharedStrings.xml><?xml version="1.0" encoding="utf-8"?>
<sst xmlns="http://schemas.openxmlformats.org/spreadsheetml/2006/main" count="290" uniqueCount="190">
  <si>
    <t>AGILENT TECHNOLOGIES, INC.</t>
  </si>
  <si>
    <t>CONDENSED CONSOLIDATED STATEMENT OF OPERATIONS</t>
  </si>
  <si>
    <t>(In millions, except per share amounts)</t>
  </si>
  <si>
    <t>(Unaudited)</t>
  </si>
  <si>
    <t>PRELIMINARY</t>
  </si>
  <si>
    <t>Costs and expenses:</t>
  </si>
  <si>
    <t>Cost of products and services</t>
  </si>
  <si>
    <t>Research and development</t>
  </si>
  <si>
    <t>Selling, general and administrative</t>
  </si>
  <si>
    <t>Total costs and expenses</t>
  </si>
  <si>
    <t>Income from operations</t>
  </si>
  <si>
    <t>Interest income</t>
  </si>
  <si>
    <t>Interest expense</t>
  </si>
  <si>
    <t>Other income (expense), net</t>
  </si>
  <si>
    <t>The preliminary income statement is estimated based on our current information.</t>
  </si>
  <si>
    <t>Three Months Ended</t>
  </si>
  <si>
    <t>(In millions)</t>
  </si>
  <si>
    <t>CONDENSED CONSOLIDATED BALANCE SHEET</t>
  </si>
  <si>
    <t>(In millions, except par value and share amounts)</t>
  </si>
  <si>
    <t>October 31,</t>
  </si>
  <si>
    <t>ASSETS</t>
  </si>
  <si>
    <t>LIABILITIES AND EQUITY</t>
  </si>
  <si>
    <t>Current assets:</t>
  </si>
  <si>
    <t>Cash and cash equivalents</t>
  </si>
  <si>
    <t>Accounts receivable, net</t>
  </si>
  <si>
    <t>Inventory</t>
  </si>
  <si>
    <t>Other current assets</t>
  </si>
  <si>
    <t>Total current assets</t>
  </si>
  <si>
    <t>Property, plant and equipment, net</t>
  </si>
  <si>
    <t>Long-term investments</t>
  </si>
  <si>
    <t>Other assets</t>
  </si>
  <si>
    <t>Total assets</t>
  </si>
  <si>
    <t>Current liabilities:</t>
  </si>
  <si>
    <t>Deferred revenue</t>
  </si>
  <si>
    <t>Other accrued liabilities</t>
  </si>
  <si>
    <t>Total current liabilities</t>
  </si>
  <si>
    <t>Long-term debt</t>
  </si>
  <si>
    <t>Retirement and post-retirement benefits</t>
  </si>
  <si>
    <t>Other long-term liabilities</t>
  </si>
  <si>
    <t>Total liabilities</t>
  </si>
  <si>
    <t>Total Equity:</t>
  </si>
  <si>
    <t>Stockholders' equity:</t>
  </si>
  <si>
    <t>Preferred stock; $0.01 par value; 125 million</t>
  </si>
  <si>
    <t>Accounts payable</t>
  </si>
  <si>
    <t>Employee compensation and benefits</t>
  </si>
  <si>
    <t>Net revenue</t>
  </si>
  <si>
    <t>Common stock; $0.01 par value, 2 billion</t>
  </si>
  <si>
    <t>Additional paid-in-capital</t>
  </si>
  <si>
    <t>Total stockholders' equity</t>
  </si>
  <si>
    <t>Page 4</t>
  </si>
  <si>
    <t>CONDENSED CONSOLIDATED STATEMENT OF CASH FLOWS</t>
  </si>
  <si>
    <t>Depreciation and amortization</t>
  </si>
  <si>
    <t>Share-based compensation</t>
  </si>
  <si>
    <t>Changes in assets and liabilities:</t>
  </si>
  <si>
    <t>Cash flows from investing activities:</t>
  </si>
  <si>
    <t>Investments in property, plant and equipment</t>
  </si>
  <si>
    <t>Cash flows from financing activities:</t>
  </si>
  <si>
    <t>Issuance of common stock under employee stock plans</t>
  </si>
  <si>
    <t>Payment of dividends</t>
  </si>
  <si>
    <t>Effect of exchange rate movements</t>
  </si>
  <si>
    <r>
      <rPr>
        <vertAlign val="superscript"/>
        <sz val="10"/>
        <color indexed="8"/>
        <rFont val="Arial"/>
        <family val="2"/>
      </rPr>
      <t>(a)</t>
    </r>
    <r>
      <rPr>
        <sz val="10"/>
        <color indexed="8"/>
        <rFont val="Arial"/>
        <family val="2"/>
      </rPr>
      <t xml:space="preserve"> Cash payments included in operating activities:</t>
    </r>
  </si>
  <si>
    <t>The preliminary cash flow is estimated based on our current information.</t>
  </si>
  <si>
    <t>Diluted EPS</t>
  </si>
  <si>
    <t>Non-GAAP adjustments:</t>
  </si>
  <si>
    <t>Intangible amortization</t>
  </si>
  <si>
    <t>Transformational initiatives</t>
  </si>
  <si>
    <t>Acquisition and integration costs</t>
  </si>
  <si>
    <t>Other</t>
  </si>
  <si>
    <r>
      <t xml:space="preserve">Adjustment for taxes </t>
    </r>
    <r>
      <rPr>
        <vertAlign val="superscript"/>
        <sz val="10"/>
        <color indexed="8"/>
        <rFont val="Arial"/>
        <family val="2"/>
      </rPr>
      <t>(a)</t>
    </r>
  </si>
  <si>
    <t>The preliminary non-GAAP net income and diluted EPS reconciliation is estimated based on our current information.</t>
  </si>
  <si>
    <t>Our management uses non-GAAP measures to evaluate the performance of our core businesses, to estimate future core performance and to compensate employees. Since management finds this measure to be useful, we believe that our investors benefit from seeing our results “through the eyes” of management in addition to seeing our GAAP results. This information facilitates our management’s internal comparisons to our historical operating results as well as to the operating results of our competitors.</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</si>
  <si>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</si>
  <si>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Page 6</t>
  </si>
  <si>
    <t>Revenue</t>
  </si>
  <si>
    <t>Gross Margin, %</t>
  </si>
  <si>
    <t>Income from Operations</t>
  </si>
  <si>
    <t>SEGMENT INFORMATION</t>
  </si>
  <si>
    <t>(In millions, except where noted)</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</si>
  <si>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</si>
  <si>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 xml:space="preserve">The preliminary segment information is estimated based on our current information. </t>
  </si>
  <si>
    <t>Page 5</t>
  </si>
  <si>
    <t>The preliminary balance sheet is estimated based on our current information.</t>
  </si>
  <si>
    <t>shares authorized; none issued and outstanding</t>
  </si>
  <si>
    <t>Cash flows from operating activities:</t>
  </si>
  <si>
    <t>Excess and obsolete inventory related charges</t>
  </si>
  <si>
    <t>Life Sciences and Applied Markets Group</t>
  </si>
  <si>
    <t>Diagnostics and Genomics Group</t>
  </si>
  <si>
    <t>Accumulated other comprehensive loss</t>
  </si>
  <si>
    <t>Treasury stock repurchases</t>
  </si>
  <si>
    <t>(in millions)</t>
  </si>
  <si>
    <t>Year-over-Year</t>
  </si>
  <si>
    <t>GAAP</t>
  </si>
  <si>
    <t>% Change</t>
  </si>
  <si>
    <t>Agilent</t>
  </si>
  <si>
    <t>Operating margin, %</t>
  </si>
  <si>
    <t>Non GAAP Revenue by Segment</t>
  </si>
  <si>
    <t>Our management recognizes that items such as amortization of intangibles can have a material impact on our cash flows and/or our net income. Our GAAP financial statements including our statement of cash flows portray those effects. Although we believe it is useful for investors to see core performance free of special items, investors should understand that the excluded items are actual expenses that may impact the cash available to us for other uses. To gain a complete picture of all effects on the company’s profit and loss from any and all events, management does (and investors should) rely upon the GAAP income statement. The non-GAAP numbers focus instead upon the core business of the company, which is only a subset, albeit a critical one, of the company’s performance.</t>
  </si>
  <si>
    <t>Agilent CrossLab Group</t>
  </si>
  <si>
    <t>GAAP Revenue by Segment</t>
  </si>
  <si>
    <t>Interest payments</t>
  </si>
  <si>
    <t xml:space="preserve">Other assets and liabilities </t>
  </si>
  <si>
    <t xml:space="preserve">Payment of taxes related to net share settlement of equity awards </t>
  </si>
  <si>
    <t>Income before taxes</t>
  </si>
  <si>
    <t xml:space="preserve">                             Basic</t>
  </si>
  <si>
    <t xml:space="preserve">                             Diluted</t>
  </si>
  <si>
    <t>NON-GAAP NET INCOME AND DILUTED EPS RECONCILIATIONS</t>
  </si>
  <si>
    <t xml:space="preserve">Diagnostics and Genomics Group </t>
  </si>
  <si>
    <t xml:space="preserve">Agilent CrossLab Group </t>
  </si>
  <si>
    <t>Agilent (Core)</t>
  </si>
  <si>
    <t xml:space="preserve">—  </t>
  </si>
  <si>
    <t>The preliminary reconciliation of GAAP revenue adjusted for recent acquisitions and divestitures and impact of currency is estimated based on our current information.</t>
  </si>
  <si>
    <r>
      <t xml:space="preserve">NASD site costs </t>
    </r>
    <r>
      <rPr>
        <sz val="10"/>
        <color indexed="8"/>
        <rFont val="Arial"/>
        <family val="2"/>
      </rPr>
      <t xml:space="preserve">include all the costs related to the expansion of our manufacturing of nucleic acid active pharmaceutical ingredients incurred prior to the commencement of commercial manufacturing. </t>
    </r>
  </si>
  <si>
    <t>Non-GAAP net income</t>
  </si>
  <si>
    <t>Non-GAAP 
(excluding Acquisitions &amp; Divestitures)</t>
  </si>
  <si>
    <t>Percentage Point Impact from Currency</t>
  </si>
  <si>
    <t xml:space="preserve">We compare the year-over-year change in revenue excluding the effect of recent acquisitions and divestitures and foreign currency rate fluctuations to assess the performance of our underlying business.  </t>
  </si>
  <si>
    <r>
      <t xml:space="preserve">Year-over-Year
at Constant Currency </t>
    </r>
    <r>
      <rPr>
        <b/>
        <vertAlign val="superscript"/>
        <sz val="10"/>
        <color indexed="8"/>
        <rFont val="Arial"/>
        <family val="2"/>
      </rPr>
      <t>(a)</t>
    </r>
  </si>
  <si>
    <r>
      <rPr>
        <vertAlign val="superscript"/>
        <sz val="8"/>
        <color indexed="8"/>
        <rFont val="Arial"/>
        <family val="2"/>
      </rPr>
      <t>(b)</t>
    </r>
    <r>
      <rPr>
        <sz val="10"/>
        <color indexed="8"/>
        <rFont val="Arial"/>
        <family val="2"/>
      </rPr>
      <t xml:space="preserve"> The dollar impact from the current quarter currency impact is equal to the total year-over-year dollar change less the constant currency year-over-year change.</t>
    </r>
  </si>
  <si>
    <t>Goodwill and other intangible assets, net</t>
  </si>
  <si>
    <r>
      <t>Current Quarter Currency Impact</t>
    </r>
    <r>
      <rPr>
        <b/>
        <vertAlign val="superscript"/>
        <sz val="10"/>
        <color indexed="8"/>
        <rFont val="Arial"/>
        <family val="2"/>
      </rPr>
      <t xml:space="preserve"> (b)</t>
    </r>
  </si>
  <si>
    <t>Page 1</t>
  </si>
  <si>
    <t>Page 2</t>
  </si>
  <si>
    <t>Page 3</t>
  </si>
  <si>
    <t>Cash, cash equivalents and restricted cash at beginning of period</t>
  </si>
  <si>
    <t>Cash, cash equivalents and restricted cash at end of period</t>
  </si>
  <si>
    <t>Payment to acquire fair value investments</t>
  </si>
  <si>
    <t>Restricted cash, included in other assets</t>
  </si>
  <si>
    <t>Total cash, cash equivalents and restricted cash</t>
  </si>
  <si>
    <t>Reconciliation of cash, cash equivalents and restricted cash to the condensed consolidated balance sheet:</t>
  </si>
  <si>
    <r>
      <t xml:space="preserve">Tax benefit on intra-entity asset transfer </t>
    </r>
    <r>
      <rPr>
        <sz val="10"/>
        <rFont val="Arial"/>
        <family val="2"/>
      </rPr>
      <t>relates to our operations in Singapore along with our application of the new accounting rules for income tax consequences of intra-entity transfer of assets as adopted on November 1, 2018.</t>
    </r>
  </si>
  <si>
    <t>Net cash used in investing activities</t>
  </si>
  <si>
    <t>Net cash used in financing activities</t>
  </si>
  <si>
    <t xml:space="preserve">Net income </t>
  </si>
  <si>
    <t>Net income per share:</t>
  </si>
  <si>
    <t xml:space="preserve">Weighted average shares used in computing net income per share:     </t>
  </si>
  <si>
    <t>GAAP net income</t>
  </si>
  <si>
    <t>Net income</t>
  </si>
  <si>
    <t>FY19</t>
  </si>
  <si>
    <t>Quarter-over-Quarter</t>
  </si>
  <si>
    <r>
      <rPr>
        <b/>
        <sz val="10"/>
        <color indexed="8"/>
        <rFont val="Arial"/>
        <family val="2"/>
      </rPr>
      <t>Acquisition and integration costs</t>
    </r>
    <r>
      <rPr>
        <sz val="10"/>
        <color indexed="8"/>
        <rFont val="Arial"/>
        <family val="2"/>
      </rPr>
      <t xml:space="preserve"> include all incremental expenses incurred to effect a business combination. Such acquisition costs may include advisory, legal, accounting, valuation, and other professional or consulting fees. Such integration costs may include expenses directly related to integration of business and facility operations, the transfer of assets and intellectual property, information technology systems and infrastructure and other employee-related costs. 
</t>
    </r>
  </si>
  <si>
    <t>Short-term debt</t>
  </si>
  <si>
    <t>FY20</t>
  </si>
  <si>
    <r>
      <rPr>
        <b/>
        <sz val="10"/>
        <color rgb="FF000000"/>
        <rFont val="Arial"/>
        <family val="2"/>
      </rPr>
      <t>Asset impairments</t>
    </r>
    <r>
      <rPr>
        <sz val="10"/>
        <color indexed="8"/>
        <rFont val="Arial"/>
        <family val="2"/>
      </rPr>
      <t xml:space="preserve"> include assets that have been written down to their fair value.</t>
    </r>
  </si>
  <si>
    <r>
      <t xml:space="preserve">Special compliance costs </t>
    </r>
    <r>
      <rPr>
        <sz val="10"/>
        <color indexed="8"/>
        <rFont val="Arial"/>
        <family val="2"/>
      </rPr>
      <t>include costs associated with transforming our processes to implement new regulations such as data privacy regulations, revenue recognition, lease accounting and certain tax reporting requirements.</t>
    </r>
  </si>
  <si>
    <t>Proceeds from commercial paper</t>
  </si>
  <si>
    <t>Repayment of commercial paper</t>
  </si>
  <si>
    <t>Repayment of finance lease</t>
  </si>
  <si>
    <r>
      <t xml:space="preserve">Acceleration of share-based compensation expense </t>
    </r>
    <r>
      <rPr>
        <sz val="10"/>
        <color rgb="FF000000"/>
        <rFont val="Arial"/>
        <family val="2"/>
      </rPr>
      <t>represents stock-based compensation expense that was accelerated upon employees’ involuntary termination from the company</t>
    </r>
    <r>
      <rPr>
        <b/>
        <sz val="10"/>
        <color indexed="8"/>
        <rFont val="Arial"/>
        <family val="2"/>
      </rPr>
      <t>.</t>
    </r>
  </si>
  <si>
    <r>
      <t>Business exit and divestiture costs</t>
    </r>
    <r>
      <rPr>
        <sz val="10"/>
        <color indexed="8"/>
        <rFont val="Arial"/>
        <family val="2"/>
      </rPr>
      <t xml:space="preserve"> include costs associated with business divestitures.</t>
    </r>
    <r>
      <rPr>
        <b/>
        <sz val="10"/>
        <color indexed="8"/>
        <rFont val="Arial"/>
        <family val="2"/>
      </rPr>
      <t xml:space="preserve"> </t>
    </r>
  </si>
  <si>
    <t>Unrealized gain on equity securities, net</t>
  </si>
  <si>
    <r>
      <t xml:space="preserve">Pension settlement loss </t>
    </r>
    <r>
      <rPr>
        <sz val="10"/>
        <color rgb="FF000000"/>
        <rFont val="Arial"/>
        <family val="2"/>
      </rPr>
      <t xml:space="preserve">relates to the relief of the US Retirement Plan pension obligation due to increased lump sum payouts over a specified accounting threshold. </t>
    </r>
  </si>
  <si>
    <r>
      <rPr>
        <vertAlign val="superscript"/>
        <sz val="8"/>
        <color indexed="8"/>
        <rFont val="Arial"/>
        <family val="2"/>
      </rPr>
      <t>(a)</t>
    </r>
    <r>
      <rPr>
        <sz val="10"/>
        <color indexed="8"/>
        <rFont val="Arial"/>
        <family val="2"/>
      </rPr>
      <t xml:space="preserve"> The constant currency year-over-year growth percentage is calculated by recalculating all periods in the comparison period at the foreign currency exchange rates used for accounting during the last month of the current quarter and then using those revised values to calculate the year-over-year percentage change.</t>
    </r>
  </si>
  <si>
    <t>and 306 million shares at October 31, 2020, issued and outstanding</t>
  </si>
  <si>
    <t>Provision for income taxes</t>
  </si>
  <si>
    <t>Proceeds from credit facility</t>
  </si>
  <si>
    <t>Total liabilities and stockholders' equity</t>
  </si>
  <si>
    <t>RECONCILIATIONS OF REVENUE BY SEGMENT</t>
  </si>
  <si>
    <t>EXCLUDING ACQUISITIONS, DIVESTITURES AND THE IMPACT OF CURRENCY ADJUSTMENTS (CORE)</t>
  </si>
  <si>
    <t>Loss on extinguishment of debt</t>
  </si>
  <si>
    <t>Repayment of senior notes</t>
  </si>
  <si>
    <t>Asset impairment charges</t>
  </si>
  <si>
    <t>Other non-cash expenses, net</t>
  </si>
  <si>
    <r>
      <t xml:space="preserve">Net cash provided by operating activities </t>
    </r>
    <r>
      <rPr>
        <vertAlign val="superscript"/>
        <sz val="10"/>
        <color indexed="8"/>
        <rFont val="Arial"/>
        <family val="2"/>
      </rPr>
      <t>(a)</t>
    </r>
  </si>
  <si>
    <t>Payment in exchange for convertible note</t>
  </si>
  <si>
    <t>Adjustments to reconcile net income to net cash provided by operating activities:</t>
  </si>
  <si>
    <t>Asset impairments</t>
  </si>
  <si>
    <t>Acquisition of businesses and intangible assets, net of cash acquired</t>
  </si>
  <si>
    <t>Issuance of senior notes</t>
  </si>
  <si>
    <t>Debt issuance costs</t>
  </si>
  <si>
    <t>Net decrease in cash, cash equivalents and restricted cash</t>
  </si>
  <si>
    <t>Business exit and divestiture costs</t>
  </si>
  <si>
    <t>We provide non-GAAP net income and non-GAAP net income per share amounts in order to provide meaningful supplemental information regarding our operational performance and our prospects for the future. These supplemental measures exclude, among other things, charges related to asset impairments, amortization of intangibles, transformational initiatives, acquisition and integration costs, loss on extinguishment of debt and business exit and divestiture costs.</t>
  </si>
  <si>
    <r>
      <t>Other</t>
    </r>
    <r>
      <rPr>
        <sz val="10"/>
        <color indexed="8"/>
        <rFont val="Arial"/>
        <family val="2"/>
      </rPr>
      <t xml:space="preserve"> includes certain legal costs and settlements, net unrealized gains related to our equity securities and acceleration of share-based compensation expense in addition to other miscellaneous adjustments.</t>
    </r>
  </si>
  <si>
    <r>
      <t xml:space="preserve">Loss on extinguishment of debt </t>
    </r>
    <r>
      <rPr>
        <sz val="10"/>
        <color rgb="FF000000"/>
        <rFont val="Arial"/>
        <family val="2"/>
      </rPr>
      <t>relates to the net loss recorded on the redemption of $100 million of the $400 million outstanding 3.2% 2022 senior notes due on October 1, 2022, called on December 22, 2020 and settled on January 21, 2021 and the net loss recorded on the redemption of the remaining $300 million called on March 5, 2021 and settled on April 5, 2021.</t>
    </r>
  </si>
  <si>
    <r>
      <rPr>
        <b/>
        <sz val="10"/>
        <color indexed="8"/>
        <rFont val="Arial"/>
        <family val="2"/>
      </rPr>
      <t>Transformational initiatives</t>
    </r>
    <r>
      <rPr>
        <sz val="10"/>
        <color indexed="8"/>
        <rFont val="Arial"/>
        <family val="2"/>
      </rPr>
      <t xml:space="preserve"> include expenses associated with targeted cost reduction activities such as manufacturing transfers including costs to move manufacturing, small site consolidations, legal entity and other business reorganizations, insourcing or outsourcing of activities. Such costs may include move and relocation costs, one-time termination benefits and other one-time reorganization costs. Included in this category are also expenses associated with company programs to transform our product lifecycle management (PLM) system, human resources and financial systems.
</t>
    </r>
  </si>
  <si>
    <t>Nine Months Ended</t>
  </si>
  <si>
    <t>July 31,</t>
  </si>
  <si>
    <t>Proceeds from sale of property, plant and equipment</t>
  </si>
  <si>
    <t>Repayment of credit facility and short-term loan</t>
  </si>
  <si>
    <r>
      <rPr>
        <vertAlign val="superscript"/>
        <sz val="10"/>
        <color indexed="8"/>
        <rFont val="Arial"/>
        <family val="2"/>
      </rPr>
      <t>(a)</t>
    </r>
    <r>
      <rPr>
        <sz val="10"/>
        <color indexed="8"/>
        <rFont val="Arial"/>
        <family val="2"/>
      </rPr>
      <t xml:space="preserve"> The adjustment for taxes excludes tax expense (benefits) that management believes are not directly related to on-going operations and which are either isolated or cannot be expected to occur again with any regularity or predictability. For the three and nine months ended July 31, 2021, management used a non-GAAP effective tax rate of 14.75%.  For the three and nine months ended July 31, 2020, management used a non-GAAP effective tax rate of 15.50%.</t>
    </r>
  </si>
  <si>
    <t>Q3'21</t>
  </si>
  <si>
    <t>Q3'20</t>
  </si>
  <si>
    <t>—</t>
  </si>
  <si>
    <t>shares authorized; 303 million shares at July 31, 2021</t>
  </si>
  <si>
    <t>Income from operations reflect the results of our reportable segments under Agilent's management reporting system which are not necessarily in conformity with GAAP financial measures. Income from operations of our reporting segments exclude, among other things, charges related to amortization of intangibles, transformational initiatives and acquisition and integration costs.</t>
  </si>
  <si>
    <t>4 ppts</t>
  </si>
  <si>
    <t>6 ppts</t>
  </si>
  <si>
    <t>Payment to acquire intangible assets</t>
  </si>
  <si>
    <t>Retained earnings</t>
  </si>
  <si>
    <t>Income tax paid, 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</si>
</sst>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
    <numFmt numFmtId="166" formatCode="_(* #,##0.0_);_(* \(#,##0.0\);_(* &quot;-&quot;??_);_(@_)"/>
    <numFmt numFmtId="167" formatCode="_(* #,##0_);_(* \(#,##0\);_(* &quot;-&quot;??_);_(@_)"/>
    <numFmt numFmtId="168" formatCode="_(&quot;$&quot;* #,##0.000_);_(&quot;$&quot;* \(#,##0.000\);_(&quot;$&quot;* &quot;-&quot;??_);_(@_)"/>
    <numFmt numFmtId="169" formatCode="_(* #,##0.000_);_(* \(#,##0.000\);_(* &quot;-&quot;??_);_(@_)"/>
    <numFmt numFmtId="170" formatCode="0.0%"/>
    <numFmt numFmtId="171" formatCode="_(* #,##0.0000_);_(* \(#,##0.0000\);_(* &quot;-&quot;??_);_(@_)"/>
    <numFmt numFmtId="172" formatCode="#,##0.000"/>
    <numFmt numFmtId="173" formatCode="&quot;$&quot;#,##0,_);[Red]\(&quot;$&quot;#,##0,\)"/>
    <numFmt numFmtId="174" formatCode="#,##0.0_);\(#,##0.0\)"/>
    <numFmt numFmtId="175" formatCode="0.0%;[Red]\(0.0%\)"/>
    <numFmt numFmtId="176" formatCode="0%;[Red]\(0%\)"/>
    <numFmt numFmtId="177" formatCode="0.0%;\(0.0%\)"/>
    <numFmt numFmtId="178" formatCode="0.00\ \p\p\t;[Red]\(0.00\ \p\p\t\)"/>
    <numFmt numFmtId="179" formatCode="mmmm\ d\,\ yyyy"/>
    <numFmt numFmtId="180" formatCode="#,##0.00&quot; $&quot;;\-#,##0.00&quot; $&quot;"/>
    <numFmt numFmtId="181" formatCode="0%;\(0%\)"/>
    <numFmt numFmtId="182" formatCode="&quot;   &quot;@"/>
    <numFmt numFmtId="183" formatCode="_(* #,##0_);_(* \(#,##0\);_(* &quot;-&quot;_)"/>
    <numFmt numFmtId="184" formatCode="&quot;\&quot;#,##0.00;[Red]&quot;\&quot;\-#,##0.00"/>
    <numFmt numFmtId="185" formatCode="&quot;\&quot;#,##0;[Red]&quot;\&quot;\-#,##0"/>
    <numFmt numFmtId="186" formatCode="0\ \p\p\t"/>
  </numFmts>
  <fonts count="45">
    <font>
      <sz val="11"/>
      <color theme="1"/>
      <name val="Calibri"/>
      <family val="2"/>
      <scheme val="minor"/>
    </font>
    <font>
      <sz val="10"/>
      <color indexed="8"/>
      <name val="Arial"/>
      <family val="2"/>
    </font>
    <font>
      <vertAlign val="superscript"/>
      <sz val="10"/>
      <color indexed="8"/>
      <name val="Arial"/>
      <family val="2"/>
    </font>
    <font>
      <sz val="10"/>
      <name val="Arial"/>
      <family val="2"/>
    </font>
    <font>
      <b/>
      <sz val="10"/>
      <color indexed="8"/>
      <name val="Arial"/>
      <family val="2"/>
    </font>
    <font>
      <vertAlign val="superscript"/>
      <sz val="8"/>
      <color indexed="8"/>
      <name val="Arial"/>
      <family val="2"/>
    </font>
    <font>
      <sz val="12"/>
      <name val="???"/>
      <family val="1"/>
      <charset val="129"/>
    </font>
    <font>
      <sz val="10"/>
      <name val="Helv"/>
      <family val="2"/>
    </font>
    <font>
      <sz val="10"/>
      <color indexed="8"/>
      <name val="MS Sans Serif"/>
      <family val="2"/>
    </font>
    <font>
      <b/>
      <sz val="12"/>
      <name val="Times New Roman"/>
      <family val="1"/>
    </font>
    <font>
      <b/>
      <sz val="10"/>
      <name val="MS Sans Serif"/>
      <family val="2"/>
    </font>
    <font>
      <sz val="12"/>
      <name val="Arial"/>
      <family val="2"/>
    </font>
    <font>
      <sz val="10"/>
      <name val="Helv"/>
    </font>
    <font>
      <sz val="10"/>
      <color indexed="0"/>
      <name val="MS Sans Serif"/>
      <family val="2"/>
    </font>
    <font>
      <sz val="7"/>
      <name val="Small Fonts"/>
      <family val="2"/>
    </font>
    <font>
      <sz val="8"/>
      <name val="Arial"/>
      <family val="2"/>
    </font>
    <font>
      <b/>
      <u/>
      <sz val="11"/>
      <color indexed="37"/>
      <name val="Arial"/>
      <family val="2"/>
    </font>
    <font>
      <b/>
      <sz val="12"/>
      <name val="Arial"/>
      <family val="2"/>
    </font>
    <font>
      <b/>
      <sz val="10"/>
      <name val="Arial"/>
      <family val="2"/>
    </font>
    <font>
      <b/>
      <sz val="18"/>
      <name val="Arial"/>
      <family val="2"/>
    </font>
    <font>
      <sz val="9"/>
      <name val="Times New Roman"/>
      <family val="1"/>
    </font>
    <font>
      <sz val="10"/>
      <color indexed="12"/>
      <name val="Arial"/>
      <family val="2"/>
    </font>
    <font>
      <i/>
      <sz val="9"/>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MS Sans Serif"/>
      <family val="2"/>
    </font>
    <font>
      <b/>
      <sz val="11"/>
      <name val="Times New Roman"/>
      <family val="1"/>
    </font>
    <font>
      <sz val="22"/>
      <color indexed="9"/>
      <name val="Bodoni Black"/>
      <family val="1"/>
    </font>
    <font>
      <sz val="8"/>
      <color indexed="12"/>
      <name val="Arial"/>
      <family val="2"/>
    </font>
    <font>
      <sz val="11"/>
      <name val="ＭＳ Ｐゴシック"/>
      <family val="3"/>
      <charset val="128"/>
    </font>
    <font>
      <sz val="11"/>
      <name val="Arial"/>
      <family val="2"/>
    </font>
    <font>
      <b/>
      <vertAlign val="superscript"/>
      <sz val="10"/>
      <color indexed="8"/>
      <name val="Arial"/>
      <family val="2"/>
    </font>
    <font>
      <sz val="11"/>
      <color theme="1"/>
      <name val="Calibri"/>
      <family val="2"/>
      <scheme val="minor"/>
    </font>
    <font>
      <sz val="10"/>
      <color theme="1"/>
      <name val="Arial"/>
      <family val="2"/>
    </font>
    <font>
      <b/>
      <sz val="10"/>
      <color theme="1"/>
      <name val="Arial"/>
      <family val="2"/>
    </font>
    <font>
      <b/>
      <sz val="12"/>
      <color theme="1"/>
      <name val="Arial"/>
      <family val="2"/>
    </font>
    <font>
      <sz val="11"/>
      <color theme="1"/>
      <name val="Arial"/>
      <family val="2"/>
    </font>
    <font>
      <b/>
      <u/>
      <sz val="10"/>
      <color theme="1"/>
      <name val="Arial"/>
      <family val="2"/>
    </font>
    <font>
      <b/>
      <sz val="12"/>
      <color rgb="FF000000"/>
      <name val="Arial"/>
      <family val="2"/>
    </font>
    <font>
      <vertAlign val="superscript"/>
      <sz val="10"/>
      <color theme="1"/>
      <name val="Arial"/>
      <family val="2"/>
    </font>
    <font>
      <b/>
      <sz val="8"/>
      <color theme="1"/>
      <name val="Arial"/>
      <family val="2"/>
    </font>
    <font>
      <b/>
      <sz val="10"/>
      <color rgb="FF000000"/>
      <name val="Arial"/>
      <family val="2"/>
    </font>
    <font>
      <sz val="10"/>
      <color rgb="FF000000"/>
      <name val="Arial"/>
      <family val="2"/>
    </font>
  </fonts>
  <fills count="13">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12"/>
        <bgColor indexed="37"/>
      </patternFill>
    </fill>
    <fill>
      <patternFill patternType="solid">
        <fgColor indexed="40"/>
        <bgColor indexed="64"/>
      </patternFill>
    </fill>
    <fill>
      <patternFill patternType="solid">
        <fgColor indexed="27"/>
        <bgColor indexed="64"/>
      </patternFill>
    </fill>
    <fill>
      <patternFill patternType="solid">
        <fgColor indexed="43"/>
        <bgColor indexed="64"/>
      </patternFill>
    </fill>
    <fill>
      <patternFill patternType="solid">
        <fgColor theme="0" tint="-0.14999847407452621"/>
        <bgColor indexed="64"/>
      </patternFill>
    </fill>
    <fill>
      <patternFill patternType="solid">
        <fgColor theme="0"/>
        <bgColor indexed="64"/>
      </patternFill>
    </fill>
  </fills>
  <borders count="14">
    <border>
      <left/>
      <right/>
      <top/>
      <bottom/>
      <diagonal/>
    </border>
    <border diagonalUp="1" diagonalDown="1">
      <left/>
      <right/>
      <top/>
      <bottom/>
      <diagonal/>
    </border>
    <border>
      <left style="double">
        <color indexed="64"/>
      </left>
      <right/>
      <top/>
      <bottom style="hair">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
      <left/>
      <right/>
      <top style="medium">
        <color indexed="64"/>
      </top>
      <bottom/>
      <diagonal/>
    </border>
  </borders>
  <cellStyleXfs count="170">
    <xf numFmtId="0" fontId="0"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6" fillId="0" borderId="0"/>
    <xf numFmtId="0" fontId="7" fillId="0" borderId="0"/>
    <xf numFmtId="4" fontId="3" fillId="0" borderId="0"/>
    <xf numFmtId="0" fontId="8" fillId="0" borderId="0" applyNumberFormat="0" applyFill="0" applyBorder="0" applyAlignment="0" applyProtection="0"/>
    <xf numFmtId="49" fontId="3" fillId="0" borderId="0">
      <alignment horizontal="center"/>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3"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7" fillId="0" borderId="0"/>
    <xf numFmtId="0" fontId="8" fillId="0" borderId="0" applyNumberForma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8" fillId="0" borderId="0" applyNumberForma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2" fontId="3" fillId="2" borderId="2">
      <alignment horizontal="center" vertical="center"/>
    </xf>
    <xf numFmtId="172" fontId="3" fillId="2" borderId="2">
      <alignment horizontal="center" vertical="center"/>
    </xf>
    <xf numFmtId="0" fontId="9" fillId="0" borderId="3" applyNumberFormat="0" applyFill="0" applyAlignment="0" applyProtection="0"/>
    <xf numFmtId="5" fontId="10" fillId="0" borderId="4"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173" fontId="11" fillId="0" borderId="0" applyFill="0" applyBorder="0" applyAlignment="0"/>
    <xf numFmtId="174" fontId="12" fillId="0" borderId="0" applyFill="0" applyBorder="0" applyAlignment="0"/>
    <xf numFmtId="171" fontId="12" fillId="0" borderId="0" applyFill="0" applyBorder="0" applyAlignment="0"/>
    <xf numFmtId="175" fontId="12" fillId="0" borderId="0" applyFill="0" applyBorder="0" applyAlignment="0"/>
    <xf numFmtId="176"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43" fontId="34" fillId="0" borderId="0" applyFont="0" applyFill="0" applyBorder="0" applyAlignment="0" applyProtection="0"/>
    <xf numFmtId="44"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7" fontId="3" fillId="0" borderId="0" applyFill="0" applyBorder="0" applyAlignment="0" applyProtection="0"/>
    <xf numFmtId="0" fontId="12" fillId="0" borderId="0"/>
    <xf numFmtId="37" fontId="3" fillId="0" borderId="0" applyFill="0" applyBorder="0" applyAlignment="0" applyProtection="0"/>
    <xf numFmtId="37" fontId="3" fillId="0" borderId="0" applyFill="0" applyBorder="0" applyAlignment="0" applyProtection="0"/>
    <xf numFmtId="0" fontId="13" fillId="0" borderId="0" applyNumberFormat="0" applyFill="0" applyBorder="0" applyAlignment="0" applyProtection="0"/>
    <xf numFmtId="170" fontId="14" fillId="0" borderId="0" applyNumberFormat="0" applyFill="0" applyAlignment="0" applyProtection="0"/>
    <xf numFmtId="0" fontId="12" fillId="0" borderId="0"/>
    <xf numFmtId="44" fontId="34" fillId="0" borderId="0" applyFont="0" applyFill="0" applyBorder="0" applyAlignment="0" applyProtection="0"/>
    <xf numFmtId="174" fontId="1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ill="0" applyBorder="0" applyAlignment="0" applyProtection="0"/>
    <xf numFmtId="5" fontId="3" fillId="0" borderId="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9" fontId="3" fillId="0" borderId="0" applyFill="0" applyBorder="0" applyAlignment="0" applyProtection="0"/>
    <xf numFmtId="179" fontId="3" fillId="0" borderId="0" applyFill="0" applyBorder="0" applyAlignment="0" applyProtection="0"/>
    <xf numFmtId="14" fontId="1" fillId="0" borderId="0" applyFill="0" applyBorder="0" applyAlignment="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2" fontId="3" fillId="0" borderId="0" applyFill="0" applyBorder="0" applyAlignment="0" applyProtection="0"/>
    <xf numFmtId="2" fontId="3" fillId="0" borderId="0" applyFill="0" applyBorder="0" applyAlignment="0" applyProtection="0"/>
    <xf numFmtId="38" fontId="15" fillId="3" borderId="0" applyNumberFormat="0" applyBorder="0" applyAlignment="0" applyProtection="0"/>
    <xf numFmtId="0" fontId="16" fillId="0" borderId="0" applyNumberFormat="0" applyFill="0" applyBorder="0" applyAlignment="0" applyProtection="0"/>
    <xf numFmtId="0" fontId="17" fillId="0" borderId="5" applyNumberFormat="0" applyAlignment="0" applyProtection="0">
      <alignment horizontal="left" vertical="center"/>
    </xf>
    <xf numFmtId="0" fontId="17" fillId="0" borderId="6">
      <alignment horizontal="left" vertical="center"/>
    </xf>
    <xf numFmtId="0" fontId="18" fillId="0" borderId="0"/>
    <xf numFmtId="0" fontId="19"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xf numFmtId="174" fontId="15" fillId="0" borderId="3">
      <alignment horizontal="right" vertical="center"/>
    </xf>
    <xf numFmtId="180" fontId="3" fillId="0" borderId="0">
      <protection locked="0"/>
    </xf>
    <xf numFmtId="180" fontId="3" fillId="0" borderId="0">
      <protection locked="0"/>
    </xf>
    <xf numFmtId="180" fontId="3" fillId="0" borderId="0">
      <protection locked="0"/>
    </xf>
    <xf numFmtId="180" fontId="3" fillId="0" borderId="0">
      <protection locked="0"/>
    </xf>
    <xf numFmtId="0" fontId="20" fillId="0" borderId="0"/>
    <xf numFmtId="0" fontId="21" fillId="0" borderId="7" applyNumberFormat="0" applyFill="0" applyAlignment="0" applyProtection="0"/>
    <xf numFmtId="0" fontId="3" fillId="3" borderId="8" applyAlignment="0">
      <alignment horizontal="center"/>
    </xf>
    <xf numFmtId="0" fontId="3" fillId="3" borderId="8" applyAlignment="0">
      <alignment horizontal="center"/>
    </xf>
    <xf numFmtId="10" fontId="15" fillId="4" borderId="8" applyNumberFormat="0" applyBorder="0" applyAlignment="0" applyProtection="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37"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xf numFmtId="0" fontId="22" fillId="0" borderId="0"/>
    <xf numFmtId="40" fontId="23" fillId="5" borderId="0">
      <alignment horizontal="right"/>
    </xf>
    <xf numFmtId="0" fontId="24" fillId="5" borderId="0">
      <alignment horizontal="right"/>
    </xf>
    <xf numFmtId="0" fontId="25" fillId="5" borderId="9"/>
    <xf numFmtId="0" fontId="25" fillId="0" borderId="0" applyBorder="0">
      <alignment horizontal="centerContinuous"/>
    </xf>
    <xf numFmtId="0" fontId="26" fillId="0" borderId="0" applyBorder="0">
      <alignment horizontal="centerContinuous"/>
    </xf>
    <xf numFmtId="0" fontId="12" fillId="0" borderId="0"/>
    <xf numFmtId="9" fontId="34" fillId="0" borderId="0" applyFont="0" applyFill="0" applyBorder="0" applyAlignment="0" applyProtection="0"/>
    <xf numFmtId="176" fontId="12" fillId="0" borderId="0" applyFont="0" applyFill="0" applyBorder="0" applyAlignment="0" applyProtection="0"/>
    <xf numFmtId="181"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0" fontId="27" fillId="0" borderId="0" applyNumberFormat="0" applyFont="0" applyFill="0" applyBorder="0" applyAlignment="0" applyProtection="0">
      <alignment horizontal="left"/>
    </xf>
    <xf numFmtId="15" fontId="27" fillId="0" borderId="0" applyFont="0" applyFill="0" applyBorder="0" applyAlignment="0" applyProtection="0"/>
    <xf numFmtId="4" fontId="27" fillId="0" borderId="0" applyFont="0" applyFill="0" applyBorder="0" applyAlignment="0" applyProtection="0"/>
    <xf numFmtId="0" fontId="10" fillId="0" borderId="10">
      <alignment horizontal="center"/>
    </xf>
    <xf numFmtId="3" fontId="27" fillId="0" borderId="0" applyFont="0" applyFill="0" applyBorder="0" applyAlignment="0" applyProtection="0"/>
    <xf numFmtId="0" fontId="27" fillId="6" borderId="0" applyNumberFormat="0" applyFont="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1" fillId="0" borderId="0" applyFill="0" applyBorder="0" applyAlignment="0"/>
    <xf numFmtId="182" fontId="12" fillId="0" borderId="0" applyFill="0" applyBorder="0" applyAlignment="0"/>
    <xf numFmtId="183" fontId="12" fillId="0" borderId="0" applyFill="0" applyBorder="0" applyAlignment="0"/>
    <xf numFmtId="40" fontId="28" fillId="0" borderId="0"/>
    <xf numFmtId="49" fontId="29" fillId="7" borderId="0">
      <alignment horizontal="left" vertical="center"/>
    </xf>
    <xf numFmtId="49" fontId="15" fillId="8" borderId="0"/>
    <xf numFmtId="49" fontId="3" fillId="9" borderId="0"/>
    <xf numFmtId="0" fontId="13" fillId="0" borderId="0" applyNumberFormat="0" applyFill="0" applyBorder="0" applyAlignment="0" applyProtection="0"/>
    <xf numFmtId="37" fontId="15" fillId="10" borderId="0" applyNumberFormat="0" applyBorder="0" applyAlignment="0" applyProtection="0"/>
    <xf numFmtId="37" fontId="15" fillId="0" borderId="0"/>
    <xf numFmtId="37" fontId="15" fillId="0" borderId="0"/>
    <xf numFmtId="3" fontId="30" fillId="0" borderId="7" applyProtection="0"/>
    <xf numFmtId="40" fontId="31" fillId="0" borderId="0" applyFont="0" applyFill="0" applyBorder="0" applyAlignment="0" applyProtection="0"/>
    <xf numFmtId="38" fontId="31" fillId="0" borderId="0" applyFont="0" applyFill="0" applyBorder="0" applyAlignment="0" applyProtection="0"/>
    <xf numFmtId="0" fontId="31" fillId="0" borderId="0"/>
    <xf numFmtId="184" fontId="31" fillId="0" borderId="0" applyFont="0" applyFill="0" applyBorder="0" applyAlignment="0" applyProtection="0"/>
    <xf numFmtId="185" fontId="31" fillId="0" borderId="0" applyFont="0" applyFill="0" applyBorder="0" applyAlignment="0" applyProtection="0"/>
  </cellStyleXfs>
  <cellXfs count="118">
    <xf numFmtId="0" fontId="0" fillId="0" borderId="0" xfId="0"/>
    <xf numFmtId="0" fontId="35" fillId="0" borderId="0" xfId="0" applyFont="1"/>
    <xf numFmtId="0" fontId="35" fillId="0" borderId="0" xfId="0" applyFont="1" applyAlignment="1">
      <alignment horizontal="left" indent="1"/>
    </xf>
    <xf numFmtId="164" fontId="35" fillId="0" borderId="0" xfId="66" applyNumberFormat="1" applyFont="1"/>
    <xf numFmtId="167" fontId="35" fillId="0" borderId="0" xfId="51" applyNumberFormat="1" applyFont="1"/>
    <xf numFmtId="164" fontId="35" fillId="0" borderId="11" xfId="66" applyNumberFormat="1" applyFont="1" applyBorder="1"/>
    <xf numFmtId="0" fontId="36" fillId="0" borderId="10" xfId="0" applyFont="1" applyBorder="1" applyAlignment="1">
      <alignment horizontal="center"/>
    </xf>
    <xf numFmtId="0" fontId="36" fillId="0" borderId="0" xfId="0" applyFont="1" applyAlignment="1">
      <alignment horizontal="center"/>
    </xf>
    <xf numFmtId="0" fontId="36" fillId="0" borderId="0" xfId="0" applyFont="1"/>
    <xf numFmtId="0" fontId="37" fillId="0" borderId="0" xfId="0" applyFont="1"/>
    <xf numFmtId="167" fontId="35" fillId="0" borderId="4" xfId="51" applyNumberFormat="1" applyFont="1" applyBorder="1"/>
    <xf numFmtId="164" fontId="35" fillId="0" borderId="12" xfId="66" applyNumberFormat="1" applyFont="1" applyBorder="1"/>
    <xf numFmtId="167" fontId="35" fillId="0" borderId="0" xfId="0" applyNumberFormat="1" applyFont="1"/>
    <xf numFmtId="167" fontId="35" fillId="0" borderId="4" xfId="0" applyNumberFormat="1" applyFont="1" applyBorder="1"/>
    <xf numFmtId="164" fontId="35" fillId="0" borderId="0" xfId="66" applyNumberFormat="1" applyFont="1" applyFill="1"/>
    <xf numFmtId="0" fontId="35" fillId="0" borderId="0" xfId="0" applyFont="1" applyFill="1"/>
    <xf numFmtId="167" fontId="35" fillId="0" borderId="3" xfId="51" applyNumberFormat="1" applyFont="1" applyFill="1" applyBorder="1"/>
    <xf numFmtId="167" fontId="35" fillId="0" borderId="0" xfId="51" applyNumberFormat="1" applyFont="1" applyFill="1"/>
    <xf numFmtId="164" fontId="35" fillId="0" borderId="12" xfId="66" applyNumberFormat="1" applyFont="1" applyFill="1" applyBorder="1"/>
    <xf numFmtId="0" fontId="35" fillId="0" borderId="0" xfId="0" applyFont="1" applyAlignment="1">
      <alignment vertical="top"/>
    </xf>
    <xf numFmtId="0" fontId="36" fillId="0" borderId="0" xfId="0" applyFont="1" applyAlignment="1">
      <alignment horizontal="center"/>
    </xf>
    <xf numFmtId="167" fontId="3" fillId="0" borderId="3" xfId="51" applyNumberFormat="1" applyFont="1" applyBorder="1"/>
    <xf numFmtId="170" fontId="35" fillId="0" borderId="0" xfId="128" applyNumberFormat="1" applyFont="1"/>
    <xf numFmtId="165" fontId="35" fillId="0" borderId="0" xfId="128" applyNumberFormat="1" applyFont="1" applyFill="1" applyAlignment="1">
      <alignment horizontal="center"/>
    </xf>
    <xf numFmtId="0" fontId="35" fillId="0" borderId="0" xfId="0" applyFont="1" applyFill="1" applyAlignment="1">
      <alignment horizontal="left" indent="1"/>
    </xf>
    <xf numFmtId="0" fontId="35" fillId="0" borderId="0" xfId="0" applyFont="1" applyFill="1" applyAlignment="1">
      <alignment horizontal="left" indent="4"/>
    </xf>
    <xf numFmtId="167" fontId="35" fillId="0" borderId="6" xfId="51" applyNumberFormat="1" applyFont="1" applyFill="1" applyBorder="1"/>
    <xf numFmtId="167" fontId="35" fillId="0" borderId="3" xfId="51" applyNumberFormat="1" applyFont="1" applyFill="1" applyBorder="1" applyAlignment="1">
      <alignment horizontal="right"/>
    </xf>
    <xf numFmtId="0" fontId="35" fillId="0" borderId="0" xfId="0" applyFont="1" applyFill="1" applyAlignment="1">
      <alignment horizontal="left" indent="16"/>
    </xf>
    <xf numFmtId="44" fontId="35" fillId="0" borderId="0" xfId="66" applyFont="1" applyFill="1"/>
    <xf numFmtId="168" fontId="35" fillId="0" borderId="0" xfId="66" applyNumberFormat="1" applyFont="1" applyFill="1"/>
    <xf numFmtId="167" fontId="35" fillId="0" borderId="0" xfId="51" applyNumberFormat="1" applyFont="1" applyFill="1" applyAlignment="1">
      <alignment horizontal="right"/>
    </xf>
    <xf numFmtId="167" fontId="35" fillId="0" borderId="4" xfId="51" applyNumberFormat="1" applyFont="1" applyFill="1" applyBorder="1"/>
    <xf numFmtId="0" fontId="36" fillId="0" borderId="10" xfId="0" applyFont="1" applyFill="1" applyBorder="1" applyAlignment="1">
      <alignment horizontal="center" wrapText="1"/>
    </xf>
    <xf numFmtId="0" fontId="36" fillId="0" borderId="0" xfId="0" applyFont="1" applyFill="1"/>
    <xf numFmtId="43" fontId="35" fillId="0" borderId="0" xfId="51" applyFont="1" applyFill="1"/>
    <xf numFmtId="44" fontId="35" fillId="0" borderId="12" xfId="66" applyNumberFormat="1" applyFont="1" applyFill="1" applyBorder="1"/>
    <xf numFmtId="0" fontId="3" fillId="0" borderId="0" xfId="0" applyFont="1"/>
    <xf numFmtId="167" fontId="3" fillId="0" borderId="0" xfId="51" applyNumberFormat="1" applyFont="1"/>
    <xf numFmtId="0" fontId="38" fillId="0" borderId="0" xfId="0" applyFont="1"/>
    <xf numFmtId="0" fontId="39" fillId="0" borderId="0" xfId="0" applyFont="1"/>
    <xf numFmtId="0" fontId="35" fillId="0" borderId="0" xfId="0" applyFont="1" applyBorder="1"/>
    <xf numFmtId="167" fontId="35" fillId="0" borderId="0" xfId="51" applyNumberFormat="1" applyFont="1" applyFill="1" applyBorder="1"/>
    <xf numFmtId="0" fontId="36" fillId="0" borderId="0" xfId="0" applyFont="1" applyBorder="1" applyAlignment="1">
      <alignment horizontal="center" wrapText="1"/>
    </xf>
    <xf numFmtId="0" fontId="36" fillId="0" borderId="0" xfId="0" applyFont="1" applyBorder="1"/>
    <xf numFmtId="164" fontId="35" fillId="0" borderId="0" xfId="66" applyNumberFormat="1" applyFont="1" applyBorder="1"/>
    <xf numFmtId="167" fontId="35" fillId="0" borderId="0" xfId="51" applyNumberFormat="1" applyFont="1" applyBorder="1"/>
    <xf numFmtId="0" fontId="40" fillId="0" borderId="0" xfId="0" applyFont="1" applyAlignment="1">
      <alignment horizontal="left" vertical="center"/>
    </xf>
    <xf numFmtId="0" fontId="37" fillId="0" borderId="0" xfId="0" applyFont="1" applyAlignment="1"/>
    <xf numFmtId="0" fontId="35" fillId="0" borderId="0" xfId="0" applyFont="1" applyAlignment="1">
      <alignment vertical="center" wrapText="1"/>
    </xf>
    <xf numFmtId="0" fontId="41" fillId="0" borderId="0" xfId="0" applyFont="1" applyFill="1"/>
    <xf numFmtId="0" fontId="3" fillId="0" borderId="0" xfId="120" applyFont="1" applyFill="1"/>
    <xf numFmtId="0" fontId="3" fillId="0" borderId="0" xfId="120" applyFont="1" applyFill="1" applyAlignment="1">
      <alignment horizontal="left"/>
    </xf>
    <xf numFmtId="0" fontId="3" fillId="0" borderId="0" xfId="120" applyFont="1" applyAlignment="1">
      <alignment horizontal="left"/>
    </xf>
    <xf numFmtId="0" fontId="36" fillId="0" borderId="10" xfId="0" applyFont="1" applyFill="1" applyBorder="1" applyAlignment="1">
      <alignment horizontal="center" vertical="center"/>
    </xf>
    <xf numFmtId="0" fontId="35" fillId="0" borderId="0" xfId="0" applyFont="1" applyAlignment="1"/>
    <xf numFmtId="0" fontId="4" fillId="0" borderId="0" xfId="0" applyFont="1" applyAlignment="1">
      <alignment vertical="top" wrapText="1"/>
    </xf>
    <xf numFmtId="0" fontId="4" fillId="0" borderId="0" xfId="0" applyFont="1" applyAlignment="1">
      <alignment vertical="center" wrapText="1"/>
    </xf>
    <xf numFmtId="0" fontId="1" fillId="0" borderId="0" xfId="0" applyFont="1" applyAlignment="1">
      <alignment vertical="top" wrapText="1"/>
    </xf>
    <xf numFmtId="0" fontId="35" fillId="0" borderId="0" xfId="0" applyFont="1" applyFill="1" applyAlignment="1"/>
    <xf numFmtId="0" fontId="36" fillId="0" borderId="0" xfId="0" applyFont="1" applyFill="1" applyAlignment="1">
      <alignment horizontal="center"/>
    </xf>
    <xf numFmtId="0" fontId="35" fillId="0" borderId="0" xfId="0" applyFont="1" applyAlignment="1">
      <alignment horizontal="left" vertical="center" wrapText="1" indent="2"/>
    </xf>
    <xf numFmtId="0" fontId="1" fillId="0" borderId="0" xfId="0" applyFont="1" applyAlignment="1">
      <alignment horizontal="left" vertical="center" wrapText="1"/>
    </xf>
    <xf numFmtId="0" fontId="35" fillId="0" borderId="0" xfId="0" applyFont="1" applyAlignment="1">
      <alignment horizontal="left" vertical="center" wrapText="1"/>
    </xf>
    <xf numFmtId="0" fontId="36" fillId="0" borderId="0" xfId="0" applyFont="1" applyBorder="1" applyAlignment="1">
      <alignment horizontal="center"/>
    </xf>
    <xf numFmtId="0" fontId="36" fillId="0" borderId="10" xfId="0" applyFont="1" applyBorder="1" applyAlignment="1">
      <alignment horizontal="center" vertical="center"/>
    </xf>
    <xf numFmtId="0" fontId="35" fillId="0" borderId="0" xfId="0" applyFont="1" applyAlignment="1">
      <alignment vertical="center"/>
    </xf>
    <xf numFmtId="43" fontId="35" fillId="0" borderId="0" xfId="51" applyFont="1" applyFill="1" applyAlignment="1">
      <alignment horizontal="right"/>
    </xf>
    <xf numFmtId="178" fontId="35" fillId="0" borderId="0" xfId="128" applyNumberFormat="1" applyFont="1" applyAlignment="1">
      <alignment horizontal="right"/>
    </xf>
    <xf numFmtId="9" fontId="35" fillId="0" borderId="0" xfId="0" applyNumberFormat="1" applyFont="1" applyAlignment="1">
      <alignment horizontal="center"/>
    </xf>
    <xf numFmtId="9" fontId="35" fillId="0" borderId="0" xfId="128" applyFont="1" applyAlignment="1">
      <alignment horizontal="center"/>
    </xf>
    <xf numFmtId="9" fontId="35" fillId="0" borderId="0" xfId="128" applyFont="1" applyBorder="1" applyAlignment="1">
      <alignment horizontal="center"/>
    </xf>
    <xf numFmtId="0" fontId="36" fillId="0" borderId="10" xfId="0" applyFont="1" applyBorder="1" applyAlignment="1">
      <alignment horizontal="center"/>
    </xf>
    <xf numFmtId="0" fontId="35" fillId="0" borderId="0" xfId="0" applyFont="1" applyAlignment="1">
      <alignment horizontal="center"/>
    </xf>
    <xf numFmtId="0" fontId="36" fillId="0" borderId="0" xfId="0" applyFont="1" applyAlignment="1">
      <alignment horizontal="center"/>
    </xf>
    <xf numFmtId="0" fontId="36" fillId="0" borderId="10" xfId="0" applyFont="1" applyBorder="1" applyAlignment="1">
      <alignment horizontal="center"/>
    </xf>
    <xf numFmtId="186" fontId="3" fillId="0" borderId="0" xfId="128" quotePrefix="1" applyNumberFormat="1" applyFont="1" applyBorder="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36" fillId="0" borderId="0" xfId="0" applyFont="1" applyAlignment="1">
      <alignment horizontal="center"/>
    </xf>
    <xf numFmtId="186" fontId="3" fillId="0" borderId="0" xfId="128" quotePrefix="1" applyNumberFormat="1" applyFont="1" applyAlignment="1">
      <alignment horizontal="center"/>
    </xf>
    <xf numFmtId="0" fontId="1" fillId="0" borderId="0" xfId="0" applyFont="1" applyFill="1"/>
    <xf numFmtId="0" fontId="36" fillId="0" borderId="10" xfId="0" applyFont="1" applyBorder="1" applyAlignment="1">
      <alignment horizontal="center"/>
    </xf>
    <xf numFmtId="0" fontId="1" fillId="0" borderId="0" xfId="0" applyFont="1" applyAlignment="1">
      <alignment horizontal="left" vertical="top" wrapText="1"/>
    </xf>
    <xf numFmtId="0" fontId="36" fillId="0" borderId="0" xfId="0" applyFont="1" applyAlignment="1">
      <alignment horizontal="center"/>
    </xf>
    <xf numFmtId="0" fontId="36" fillId="0" borderId="10" xfId="0" applyFont="1" applyBorder="1" applyAlignment="1">
      <alignment horizontal="center"/>
    </xf>
    <xf numFmtId="0" fontId="36" fillId="0" borderId="5" xfId="0" applyFont="1" applyBorder="1" applyAlignment="1">
      <alignment horizontal="center" vertical="center"/>
    </xf>
    <xf numFmtId="0" fontId="36" fillId="0" borderId="5" xfId="0" applyFont="1" applyBorder="1" applyAlignment="1">
      <alignment horizontal="center" vertical="center" wrapText="1"/>
    </xf>
    <xf numFmtId="0" fontId="35" fillId="0" borderId="0" xfId="0" applyFont="1" applyAlignment="1">
      <alignment horizontal="right"/>
    </xf>
    <xf numFmtId="167" fontId="35" fillId="0" borderId="0" xfId="51" applyNumberFormat="1" applyFont="1" applyAlignment="1">
      <alignment horizontal="right"/>
    </xf>
    <xf numFmtId="167" fontId="35" fillId="0" borderId="0" xfId="51" applyNumberFormat="1" applyFont="1" applyFill="1" applyAlignment="1">
      <alignment horizontal="right" vertical="center"/>
    </xf>
    <xf numFmtId="0" fontId="35" fillId="0" borderId="0" xfId="0" applyFont="1" applyAlignment="1">
      <alignment horizontal="center"/>
    </xf>
    <xf numFmtId="16" fontId="36" fillId="0" borderId="10" xfId="0" quotePrefix="1" applyNumberFormat="1" applyFont="1" applyBorder="1" applyAlignment="1">
      <alignment horizontal="center"/>
    </xf>
    <xf numFmtId="0" fontId="36" fillId="0" borderId="10" xfId="0" applyFont="1" applyBorder="1" applyAlignment="1">
      <alignment horizontal="center"/>
    </xf>
    <xf numFmtId="0" fontId="35" fillId="0" borderId="0" xfId="0" applyFont="1" applyFill="1" applyAlignment="1">
      <alignment horizontal="left"/>
    </xf>
    <xf numFmtId="0" fontId="37" fillId="0" borderId="0" xfId="0" applyFont="1" applyAlignment="1">
      <alignment horizontal="center"/>
    </xf>
    <xf numFmtId="0" fontId="35" fillId="0" borderId="0" xfId="0" applyFont="1" applyAlignment="1">
      <alignment horizontal="center" wrapText="1"/>
    </xf>
    <xf numFmtId="0" fontId="36" fillId="0" borderId="0" xfId="0" applyFont="1" applyAlignment="1">
      <alignment horizontal="center"/>
    </xf>
    <xf numFmtId="0" fontId="35" fillId="0" borderId="0" xfId="0" applyFont="1" applyFill="1" applyAlignment="1">
      <alignment horizontal="center"/>
    </xf>
    <xf numFmtId="0" fontId="37" fillId="0" borderId="0" xfId="0" applyFont="1" applyAlignment="1">
      <alignment horizontal="center" wrapText="1"/>
    </xf>
    <xf numFmtId="0" fontId="1" fillId="0" borderId="0" xfId="0" applyFont="1" applyAlignment="1">
      <alignment horizontal="left" vertical="top" wrapText="1"/>
    </xf>
    <xf numFmtId="0" fontId="4" fillId="0" borderId="0" xfId="0" applyFont="1" applyAlignment="1">
      <alignment horizontal="left" vertical="center" wrapText="1"/>
    </xf>
    <xf numFmtId="0" fontId="1" fillId="0" borderId="0" xfId="0" applyFont="1" applyAlignment="1">
      <alignment horizontal="left" vertical="center" wrapText="1" indent="2"/>
    </xf>
    <xf numFmtId="0" fontId="35" fillId="0" borderId="0" xfId="0" applyFont="1" applyAlignment="1">
      <alignment horizontal="left" vertical="center" wrapText="1" indent="2"/>
    </xf>
    <xf numFmtId="0" fontId="35" fillId="0" borderId="0" xfId="0" applyFont="1" applyAlignment="1">
      <alignment horizontal="left" vertical="center" wrapText="1"/>
    </xf>
    <xf numFmtId="0" fontId="18" fillId="0" borderId="0" xfId="0" applyFont="1" applyFill="1" applyAlignment="1">
      <alignment horizontal="left" vertical="top" wrapText="1"/>
    </xf>
    <xf numFmtId="0" fontId="4" fillId="0" borderId="0" xfId="0" applyFont="1" applyAlignment="1">
      <alignment horizontal="left" vertical="center"/>
    </xf>
    <xf numFmtId="0" fontId="4" fillId="12" borderId="0" xfId="0" applyFont="1" applyFill="1" applyAlignment="1">
      <alignment horizontal="left" vertical="top" wrapText="1"/>
    </xf>
    <xf numFmtId="0" fontId="42" fillId="0" borderId="13" xfId="0" applyFont="1" applyFill="1" applyBorder="1" applyAlignment="1">
      <alignment horizontal="center"/>
    </xf>
    <xf numFmtId="0" fontId="36" fillId="11" borderId="0" xfId="0" applyFont="1" applyFill="1" applyBorder="1" applyAlignment="1">
      <alignment horizontal="center" wrapText="1"/>
    </xf>
    <xf numFmtId="0" fontId="1" fillId="0" borderId="0" xfId="0" applyFont="1" applyAlignment="1">
      <alignment horizontal="center" vertical="center" wrapText="1"/>
    </xf>
    <xf numFmtId="0" fontId="35" fillId="0" borderId="0" xfId="0" applyFont="1" applyAlignment="1">
      <alignment horizontal="center" vertical="center" wrapText="1"/>
    </xf>
    <xf numFmtId="0" fontId="36" fillId="11" borderId="0" xfId="0" applyFont="1" applyFill="1" applyAlignment="1">
      <alignment horizontal="center"/>
    </xf>
    <xf numFmtId="0" fontId="1" fillId="0" borderId="0" xfId="0" applyFont="1" applyAlignment="1">
      <alignment horizontal="left" vertical="center" wrapText="1"/>
    </xf>
    <xf numFmtId="0" fontId="36" fillId="0" borderId="13"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3" xfId="0" applyFont="1" applyBorder="1" applyAlignment="1">
      <alignment horizontal="center" wrapText="1"/>
    </xf>
    <xf numFmtId="0" fontId="36" fillId="0" borderId="10" xfId="0" applyFont="1" applyBorder="1" applyAlignment="1">
      <alignment horizontal="center" wrapText="1"/>
    </xf>
  </cellXfs>
  <cellStyles count="170">
    <cellStyle name="??&amp;_x0012_?&amp;_x000b_" xfId="1" xr:uid="{00000000-0005-0000-0000-000000000000}"/>
    <cellStyle name="??&amp;_x0012_?&amp;_x000b_ 2" xfId="2" xr:uid="{00000000-0005-0000-0000-000001000000}"/>
    <cellStyle name="??&amp;_x0012_?&amp;_x000b_?_x0008_*_x0007_?" xfId="3" xr:uid="{00000000-0005-0000-0000-000002000000}"/>
    <cellStyle name="??&amp;_x0012_?&amp;_x000b_?_x0008_*_x0007_?_x0007_" xfId="4" xr:uid="{00000000-0005-0000-0000-000003000000}"/>
    <cellStyle name="??&amp;_x0012_?&amp;_x000b_?_x0008_*_x0007_?_x0007__x0001__x0001_" xfId="5" xr:uid="{00000000-0005-0000-0000-000004000000}"/>
    <cellStyle name="??&amp;_x0012_?&amp;_x000b_?_x0008_*_x0007_? 2" xfId="6" xr:uid="{00000000-0005-0000-0000-000005000000}"/>
    <cellStyle name="??&amp;_x0012_?&amp;_x000b_?_x0008_*_x0007_?_x0007_ 2" xfId="7" xr:uid="{00000000-0005-0000-0000-000006000000}"/>
    <cellStyle name="??&amp;_x0012_?&amp;_x000b_?_x0008_*_x0007_?_x0007__x0001__x0001_ 2" xfId="8" xr:uid="{00000000-0005-0000-0000-000007000000}"/>
    <cellStyle name="??&amp;_x0012_?&amp;_x000b_?_x0008_*_x0007_? 3" xfId="9" xr:uid="{00000000-0005-0000-0000-000008000000}"/>
    <cellStyle name="??&amp;_x0012_?&amp;_x000b_?_x0008_*_x0007_?_x0007_ 3" xfId="10" xr:uid="{00000000-0005-0000-0000-000009000000}"/>
    <cellStyle name="??&amp;_x0012_?&amp;_x000b_?_x0008_*_x0007_?_x0007__x0001__x0001_ 3" xfId="11" xr:uid="{00000000-0005-0000-0000-00000A000000}"/>
    <cellStyle name="??_?.????" xfId="12" xr:uid="{00000000-0005-0000-0000-00000B000000}"/>
    <cellStyle name="_Agilent Restated Financial FY02-Q306 v.7" xfId="13" xr:uid="{00000000-0005-0000-0000-00000C000000}"/>
    <cellStyle name="_Amount" xfId="14" xr:uid="{00000000-0005-0000-0000-00000D000000}"/>
    <cellStyle name="_Apr '05 financials recon v5" xfId="15" xr:uid="{00000000-0005-0000-0000-00000E000000}"/>
    <cellStyle name="_Center" xfId="16" xr:uid="{00000000-0005-0000-0000-00000F000000}"/>
    <cellStyle name="_Copy of FY06 Jan Cash Flow v10" xfId="17" xr:uid="{00000000-0005-0000-0000-000010000000}"/>
    <cellStyle name="_Copy of FY06 Jan Cash Flow v10 2" xfId="18" xr:uid="{00000000-0005-0000-0000-000011000000}"/>
    <cellStyle name="_Desc" xfId="19" xr:uid="{00000000-0005-0000-0000-000012000000}"/>
    <cellStyle name="_Disc Ops Footnote v3 - Balance sheet" xfId="20" xr:uid="{00000000-0005-0000-0000-000013000000}"/>
    <cellStyle name="_Disc Ops Footnote v3 - Balance sheet 2" xfId="21" xr:uid="{00000000-0005-0000-0000-000014000000}"/>
    <cellStyle name="_DOH Q107 Back up" xfId="22" xr:uid="{00000000-0005-0000-0000-000015000000}"/>
    <cellStyle name="_Inc Stmt-press release 5-9" xfId="23" xr:uid="{00000000-0005-0000-0000-000016000000}"/>
    <cellStyle name="_Oct'05 financials recon - DISC OPS v5" xfId="24" xr:uid="{00000000-0005-0000-0000-000017000000}"/>
    <cellStyle name="_Oct'05 financials recon - DISC OPS v5 2" xfId="25" xr:uid="{00000000-0005-0000-0000-000018000000}"/>
    <cellStyle name="_PY PF web tables" xfId="26" xr:uid="{00000000-0005-0000-0000-000019000000}"/>
    <cellStyle name="_PY PF web tables 2" xfId="27" xr:uid="{00000000-0005-0000-0000-00001A000000}"/>
    <cellStyle name="_Q106Recon" xfId="28" xr:uid="{00000000-0005-0000-0000-00001B000000}"/>
    <cellStyle name="_Q106Recon 2" xfId="29" xr:uid="{00000000-0005-0000-0000-00001C000000}"/>
    <cellStyle name="_Q2'09 ATD Conf Call Notes Essbase 5.13.09" xfId="30" xr:uid="{00000000-0005-0000-0000-00001D000000}"/>
    <cellStyle name="£ BP" xfId="31" xr:uid="{00000000-0005-0000-0000-00001E000000}"/>
    <cellStyle name="£ BP 2" xfId="32" xr:uid="{00000000-0005-0000-0000-00001F000000}"/>
    <cellStyle name="¥ JY" xfId="33" xr:uid="{00000000-0005-0000-0000-000020000000}"/>
    <cellStyle name="¥ JY 2" xfId="34" xr:uid="{00000000-0005-0000-0000-000021000000}"/>
    <cellStyle name="Actual Date" xfId="35" xr:uid="{00000000-0005-0000-0000-000022000000}"/>
    <cellStyle name="Actual Date 2" xfId="36" xr:uid="{00000000-0005-0000-0000-000023000000}"/>
    <cellStyle name="Bold/Border" xfId="37" xr:uid="{00000000-0005-0000-0000-000024000000}"/>
    <cellStyle name="Border" xfId="38" xr:uid="{00000000-0005-0000-0000-000025000000}"/>
    <cellStyle name="Bullet" xfId="39" xr:uid="{00000000-0005-0000-0000-000026000000}"/>
    <cellStyle name="Bullet 2" xfId="40" xr:uid="{00000000-0005-0000-0000-000027000000}"/>
    <cellStyle name="C:\WINNT" xfId="41" xr:uid="{00000000-0005-0000-0000-000028000000}"/>
    <cellStyle name="C:\WINNT 2" xfId="42" xr:uid="{00000000-0005-0000-0000-000029000000}"/>
    <cellStyle name="Calc Currency (0)" xfId="43" xr:uid="{00000000-0005-0000-0000-00002A000000}"/>
    <cellStyle name="Calc Currency (2)" xfId="44" xr:uid="{00000000-0005-0000-0000-00002B000000}"/>
    <cellStyle name="Calc Percent (0)" xfId="45" xr:uid="{00000000-0005-0000-0000-00002C000000}"/>
    <cellStyle name="Calc Percent (1)" xfId="46" xr:uid="{00000000-0005-0000-0000-00002D000000}"/>
    <cellStyle name="Calc Percent (2)" xfId="47" xr:uid="{00000000-0005-0000-0000-00002E000000}"/>
    <cellStyle name="Calc Units (0)" xfId="48" xr:uid="{00000000-0005-0000-0000-00002F000000}"/>
    <cellStyle name="Calc Units (1)" xfId="49" xr:uid="{00000000-0005-0000-0000-000030000000}"/>
    <cellStyle name="Calc Units (2)" xfId="50" xr:uid="{00000000-0005-0000-0000-000031000000}"/>
    <cellStyle name="Comma" xfId="51" builtinId="3"/>
    <cellStyle name="Comma [00]" xfId="52" xr:uid="{00000000-0005-0000-0000-000033000000}"/>
    <cellStyle name="Comma 2" xfId="53" xr:uid="{00000000-0005-0000-0000-000034000000}"/>
    <cellStyle name="Comma 2 2" xfId="54" xr:uid="{00000000-0005-0000-0000-000035000000}"/>
    <cellStyle name="Comma 3" xfId="55" xr:uid="{00000000-0005-0000-0000-000036000000}"/>
    <cellStyle name="Comma 3 2" xfId="56" xr:uid="{00000000-0005-0000-0000-000037000000}"/>
    <cellStyle name="Comma 37" xfId="57" xr:uid="{00000000-0005-0000-0000-000038000000}"/>
    <cellStyle name="Comma 38" xfId="58" xr:uid="{00000000-0005-0000-0000-000039000000}"/>
    <cellStyle name="Comma0" xfId="59" xr:uid="{00000000-0005-0000-0000-00003A000000}"/>
    <cellStyle name="Comma0 - Style3" xfId="60" xr:uid="{00000000-0005-0000-0000-00003B000000}"/>
    <cellStyle name="Comma0 2" xfId="61" xr:uid="{00000000-0005-0000-0000-00003C000000}"/>
    <cellStyle name="Comma0 3" xfId="62" xr:uid="{00000000-0005-0000-0000-00003D000000}"/>
    <cellStyle name="Comma0_02-2006 EPS" xfId="63" xr:uid="{00000000-0005-0000-0000-00003E000000}"/>
    <cellStyle name="Compressed" xfId="64" xr:uid="{00000000-0005-0000-0000-00003F000000}"/>
    <cellStyle name="Curren - Style4" xfId="65" xr:uid="{00000000-0005-0000-0000-000040000000}"/>
    <cellStyle name="Currency" xfId="66" builtinId="4"/>
    <cellStyle name="Currency [00]" xfId="67" xr:uid="{00000000-0005-0000-0000-000042000000}"/>
    <cellStyle name="Currency 2" xfId="68" xr:uid="{00000000-0005-0000-0000-000043000000}"/>
    <cellStyle name="Currency 2 2" xfId="69" xr:uid="{00000000-0005-0000-0000-000044000000}"/>
    <cellStyle name="Currency 3" xfId="70" xr:uid="{00000000-0005-0000-0000-000045000000}"/>
    <cellStyle name="Currency 3 2" xfId="71" xr:uid="{00000000-0005-0000-0000-000046000000}"/>
    <cellStyle name="Currency 34" xfId="72" xr:uid="{00000000-0005-0000-0000-000047000000}"/>
    <cellStyle name="Currency0" xfId="73" xr:uid="{00000000-0005-0000-0000-000048000000}"/>
    <cellStyle name="Currency0 2" xfId="74" xr:uid="{00000000-0005-0000-0000-000049000000}"/>
    <cellStyle name="Dash" xfId="75" xr:uid="{00000000-0005-0000-0000-00004A000000}"/>
    <cellStyle name="Dash 2" xfId="76" xr:uid="{00000000-0005-0000-0000-00004B000000}"/>
    <cellStyle name="Date" xfId="77" xr:uid="{00000000-0005-0000-0000-00004C000000}"/>
    <cellStyle name="Date 2" xfId="78" xr:uid="{00000000-0005-0000-0000-00004D000000}"/>
    <cellStyle name="Date Short" xfId="79" xr:uid="{00000000-0005-0000-0000-00004E000000}"/>
    <cellStyle name="Enter Currency (0)" xfId="80" xr:uid="{00000000-0005-0000-0000-00004F000000}"/>
    <cellStyle name="Enter Currency (2)" xfId="81" xr:uid="{00000000-0005-0000-0000-000050000000}"/>
    <cellStyle name="Enter Units (0)" xfId="82" xr:uid="{00000000-0005-0000-0000-000051000000}"/>
    <cellStyle name="Enter Units (1)" xfId="83" xr:uid="{00000000-0005-0000-0000-000052000000}"/>
    <cellStyle name="Enter Units (2)" xfId="84" xr:uid="{00000000-0005-0000-0000-000053000000}"/>
    <cellStyle name="Fixed" xfId="85" xr:uid="{00000000-0005-0000-0000-000054000000}"/>
    <cellStyle name="Fixed 2" xfId="86" xr:uid="{00000000-0005-0000-0000-000055000000}"/>
    <cellStyle name="Grey" xfId="87" xr:uid="{00000000-0005-0000-0000-000056000000}"/>
    <cellStyle name="HEADER" xfId="88" xr:uid="{00000000-0005-0000-0000-000057000000}"/>
    <cellStyle name="Header1" xfId="89" xr:uid="{00000000-0005-0000-0000-000058000000}"/>
    <cellStyle name="Header2" xfId="90" xr:uid="{00000000-0005-0000-0000-000059000000}"/>
    <cellStyle name="Heading" xfId="91" xr:uid="{00000000-0005-0000-0000-00005A000000}"/>
    <cellStyle name="Heading 1 2" xfId="92" xr:uid="{00000000-0005-0000-0000-00005B000000}"/>
    <cellStyle name="Heading 2 2" xfId="93" xr:uid="{00000000-0005-0000-0000-00005C000000}"/>
    <cellStyle name="Heading 2 2 2" xfId="94" xr:uid="{00000000-0005-0000-0000-00005D000000}"/>
    <cellStyle name="Heading 5" xfId="95" xr:uid="{00000000-0005-0000-0000-00005E000000}"/>
    <cellStyle name="heading info" xfId="96" xr:uid="{00000000-0005-0000-0000-00005F000000}"/>
    <cellStyle name="Heading1" xfId="97" xr:uid="{00000000-0005-0000-0000-000060000000}"/>
    <cellStyle name="Heading1 2" xfId="98" xr:uid="{00000000-0005-0000-0000-000061000000}"/>
    <cellStyle name="Heading2" xfId="99" xr:uid="{00000000-0005-0000-0000-000062000000}"/>
    <cellStyle name="Heading2 2" xfId="100" xr:uid="{00000000-0005-0000-0000-000063000000}"/>
    <cellStyle name="Heading3" xfId="101" xr:uid="{00000000-0005-0000-0000-000064000000}"/>
    <cellStyle name="HIGHLIGHT" xfId="102" xr:uid="{00000000-0005-0000-0000-000065000000}"/>
    <cellStyle name="IMR" xfId="103" xr:uid="{00000000-0005-0000-0000-000066000000}"/>
    <cellStyle name="IMR 2" xfId="104" xr:uid="{00000000-0005-0000-0000-000067000000}"/>
    <cellStyle name="Input [yellow]" xfId="105" xr:uid="{00000000-0005-0000-0000-000068000000}"/>
    <cellStyle name="Link Currency (0)" xfId="106" xr:uid="{00000000-0005-0000-0000-000069000000}"/>
    <cellStyle name="Link Currency (2)" xfId="107" xr:uid="{00000000-0005-0000-0000-00006A000000}"/>
    <cellStyle name="Link Units (0)" xfId="108" xr:uid="{00000000-0005-0000-0000-00006B000000}"/>
    <cellStyle name="Link Units (1)" xfId="109" xr:uid="{00000000-0005-0000-0000-00006C000000}"/>
    <cellStyle name="Link Units (2)" xfId="110" xr:uid="{00000000-0005-0000-0000-00006D000000}"/>
    <cellStyle name="no dec" xfId="111" xr:uid="{00000000-0005-0000-0000-00006E000000}"/>
    <cellStyle name="Normal" xfId="0" builtinId="0"/>
    <cellStyle name="Normal - Style1" xfId="112" xr:uid="{00000000-0005-0000-0000-000070000000}"/>
    <cellStyle name="Normal - Style1 2" xfId="113" xr:uid="{00000000-0005-0000-0000-000071000000}"/>
    <cellStyle name="Normal 2" xfId="114" xr:uid="{00000000-0005-0000-0000-000072000000}"/>
    <cellStyle name="Normal 2 4" xfId="115" xr:uid="{00000000-0005-0000-0000-000073000000}"/>
    <cellStyle name="Normal 3" xfId="116" xr:uid="{00000000-0005-0000-0000-000074000000}"/>
    <cellStyle name="Normal 3 2" xfId="117" xr:uid="{00000000-0005-0000-0000-000075000000}"/>
    <cellStyle name="Normal 4" xfId="118" xr:uid="{00000000-0005-0000-0000-000076000000}"/>
    <cellStyle name="Normal 4 2" xfId="119" xr:uid="{00000000-0005-0000-0000-000077000000}"/>
    <cellStyle name="Normal_Q1'01 Press Release 2" xfId="120" xr:uid="{00000000-0005-0000-0000-000078000000}"/>
    <cellStyle name="Normal2" xfId="121" xr:uid="{00000000-0005-0000-0000-000079000000}"/>
    <cellStyle name="Output Amounts" xfId="122" xr:uid="{00000000-0005-0000-0000-00007A000000}"/>
    <cellStyle name="Output Column Headings" xfId="123" xr:uid="{00000000-0005-0000-0000-00007B000000}"/>
    <cellStyle name="Output Line Items" xfId="124" xr:uid="{00000000-0005-0000-0000-00007C000000}"/>
    <cellStyle name="Output Report Heading" xfId="125" xr:uid="{00000000-0005-0000-0000-00007D000000}"/>
    <cellStyle name="Output Report Title" xfId="126" xr:uid="{00000000-0005-0000-0000-00007E000000}"/>
    <cellStyle name="Percen - Style1" xfId="127" xr:uid="{00000000-0005-0000-0000-00007F000000}"/>
    <cellStyle name="Percent" xfId="128" builtinId="5"/>
    <cellStyle name="Percent [0]" xfId="129" xr:uid="{00000000-0005-0000-0000-000081000000}"/>
    <cellStyle name="Percent [00]" xfId="130" xr:uid="{00000000-0005-0000-0000-000082000000}"/>
    <cellStyle name="Percent [2]" xfId="131" xr:uid="{00000000-0005-0000-0000-000083000000}"/>
    <cellStyle name="Percent [2] 2" xfId="132" xr:uid="{00000000-0005-0000-0000-000084000000}"/>
    <cellStyle name="Percent 2" xfId="133" xr:uid="{00000000-0005-0000-0000-000085000000}"/>
    <cellStyle name="Percent 2 2" xfId="134" xr:uid="{00000000-0005-0000-0000-000086000000}"/>
    <cellStyle name="Percent 3" xfId="135" xr:uid="{00000000-0005-0000-0000-000087000000}"/>
    <cellStyle name="Percent 3 2" xfId="136" xr:uid="{00000000-0005-0000-0000-000088000000}"/>
    <cellStyle name="Percent 3 2 2" xfId="137" xr:uid="{00000000-0005-0000-0000-000089000000}"/>
    <cellStyle name="Percent 36" xfId="138" xr:uid="{00000000-0005-0000-0000-00008A000000}"/>
    <cellStyle name="Percent 37" xfId="139" xr:uid="{00000000-0005-0000-0000-00008B000000}"/>
    <cellStyle name="PrePop Currency (0)" xfId="140" xr:uid="{00000000-0005-0000-0000-00008C000000}"/>
    <cellStyle name="PrePop Currency (2)" xfId="141" xr:uid="{00000000-0005-0000-0000-00008D000000}"/>
    <cellStyle name="PrePop Units (0)" xfId="142" xr:uid="{00000000-0005-0000-0000-00008E000000}"/>
    <cellStyle name="PrePop Units (1)" xfId="143" xr:uid="{00000000-0005-0000-0000-00008F000000}"/>
    <cellStyle name="PrePop Units (2)" xfId="144" xr:uid="{00000000-0005-0000-0000-000090000000}"/>
    <cellStyle name="PSChar" xfId="145" xr:uid="{00000000-0005-0000-0000-000091000000}"/>
    <cellStyle name="PSDate" xfId="146" xr:uid="{00000000-0005-0000-0000-000092000000}"/>
    <cellStyle name="PSDec" xfId="147" xr:uid="{00000000-0005-0000-0000-000093000000}"/>
    <cellStyle name="PSHeading" xfId="148" xr:uid="{00000000-0005-0000-0000-000094000000}"/>
    <cellStyle name="PSInt" xfId="149" xr:uid="{00000000-0005-0000-0000-000095000000}"/>
    <cellStyle name="PSSpacer" xfId="150" xr:uid="{00000000-0005-0000-0000-000096000000}"/>
    <cellStyle name="Style 1" xfId="151" xr:uid="{00000000-0005-0000-0000-000097000000}"/>
    <cellStyle name="Style 1 2" xfId="152" xr:uid="{00000000-0005-0000-0000-000098000000}"/>
    <cellStyle name="Text Indent A" xfId="153" xr:uid="{00000000-0005-0000-0000-000099000000}"/>
    <cellStyle name="Text Indent B" xfId="154" xr:uid="{00000000-0005-0000-0000-00009A000000}"/>
    <cellStyle name="Text Indent C" xfId="155" xr:uid="{00000000-0005-0000-0000-00009B000000}"/>
    <cellStyle name="Times New Roman" xfId="156" xr:uid="{00000000-0005-0000-0000-00009C000000}"/>
    <cellStyle name="Title1" xfId="157" xr:uid="{00000000-0005-0000-0000-00009D000000}"/>
    <cellStyle name="Title2" xfId="158" xr:uid="{00000000-0005-0000-0000-00009E000000}"/>
    <cellStyle name="Title3" xfId="159" xr:uid="{00000000-0005-0000-0000-00009F000000}"/>
    <cellStyle name="Total 2" xfId="160" xr:uid="{00000000-0005-0000-0000-0000A0000000}"/>
    <cellStyle name="Unprot" xfId="161" xr:uid="{00000000-0005-0000-0000-0000A1000000}"/>
    <cellStyle name="Unprot$" xfId="162" xr:uid="{00000000-0005-0000-0000-0000A2000000}"/>
    <cellStyle name="Unprot$ 2" xfId="163" xr:uid="{00000000-0005-0000-0000-0000A3000000}"/>
    <cellStyle name="Unprotect" xfId="164" xr:uid="{00000000-0005-0000-0000-0000A4000000}"/>
    <cellStyle name="桁区切り [0.00]_Book2" xfId="165" xr:uid="{00000000-0005-0000-0000-0000A5000000}"/>
    <cellStyle name="桁区切り_Book2" xfId="166" xr:uid="{00000000-0005-0000-0000-0000A6000000}"/>
    <cellStyle name="標準_Book2" xfId="167" xr:uid="{00000000-0005-0000-0000-0000A7000000}"/>
    <cellStyle name="通貨 [0.00]_Book2" xfId="168" xr:uid="{00000000-0005-0000-0000-0000A8000000}"/>
    <cellStyle name="通貨_Book2" xfId="169" xr:uid="{00000000-0005-0000-0000-0000A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tabSelected="1" zoomScale="80" zoomScaleNormal="80" workbookViewId="0">
      <selection sqref="A1:I1"/>
    </sheetView>
  </sheetViews>
  <sheetFormatPr defaultRowHeight="15.75" customHeight="1"/>
  <cols>
    <col min="1" max="1" width="51.85546875" style="1" customWidth="1"/>
    <col min="2" max="2" width="12.7109375" style="1" customWidth="1"/>
    <col min="3" max="3" width="3.85546875" style="1" customWidth="1"/>
    <col min="4" max="4" width="12.7109375" style="1" customWidth="1"/>
    <col min="5" max="5" width="3.85546875" style="1" customWidth="1"/>
    <col min="6" max="6" width="12.7109375" style="1" customWidth="1"/>
    <col min="7" max="7" width="3.85546875" style="1" customWidth="1"/>
    <col min="8" max="8" width="12.7109375" style="1" customWidth="1"/>
    <col min="9" max="16384" width="9.140625" style="1"/>
  </cols>
  <sheetData>
    <row r="1" spans="1:9" ht="15.75" customHeight="1">
      <c r="A1" s="95" t="s">
        <v>0</v>
      </c>
      <c r="B1" s="95"/>
      <c r="C1" s="95"/>
      <c r="D1" s="95"/>
      <c r="E1" s="95"/>
      <c r="F1" s="95"/>
      <c r="G1" s="95"/>
      <c r="H1" s="95"/>
      <c r="I1" s="95"/>
    </row>
    <row r="2" spans="1:9" ht="15.75" customHeight="1">
      <c r="A2" s="95" t="s">
        <v>1</v>
      </c>
      <c r="B2" s="95"/>
      <c r="C2" s="95"/>
      <c r="D2" s="95"/>
      <c r="E2" s="95"/>
      <c r="F2" s="95"/>
      <c r="G2" s="95"/>
      <c r="H2" s="95"/>
    </row>
    <row r="3" spans="1:9" ht="15.75" customHeight="1">
      <c r="A3" s="95" t="s">
        <v>2</v>
      </c>
      <c r="B3" s="95"/>
      <c r="C3" s="95"/>
      <c r="D3" s="95"/>
      <c r="E3" s="95"/>
      <c r="F3" s="95"/>
      <c r="G3" s="95"/>
      <c r="H3" s="95"/>
    </row>
    <row r="4" spans="1:9" ht="15.75" customHeight="1">
      <c r="A4" s="95" t="s">
        <v>3</v>
      </c>
      <c r="B4" s="95"/>
      <c r="C4" s="95"/>
      <c r="D4" s="95"/>
      <c r="E4" s="95"/>
      <c r="F4" s="95"/>
      <c r="G4" s="95"/>
      <c r="H4" s="95"/>
    </row>
    <row r="5" spans="1:9" ht="15.75" customHeight="1">
      <c r="A5" s="95" t="s">
        <v>4</v>
      </c>
      <c r="B5" s="95"/>
      <c r="C5" s="95"/>
      <c r="D5" s="95"/>
      <c r="E5" s="95"/>
      <c r="F5" s="95"/>
      <c r="G5" s="95"/>
      <c r="H5" s="95"/>
    </row>
    <row r="6" spans="1:9" ht="15.75" customHeight="1">
      <c r="A6" s="15"/>
      <c r="B6" s="15"/>
      <c r="C6" s="15"/>
      <c r="D6" s="15"/>
      <c r="E6" s="15"/>
    </row>
    <row r="7" spans="1:9" ht="15.75" customHeight="1">
      <c r="A7" s="15"/>
      <c r="B7" s="15"/>
      <c r="C7" s="15"/>
      <c r="D7" s="15"/>
      <c r="E7" s="15"/>
    </row>
    <row r="8" spans="1:9" ht="12.75" customHeight="1">
      <c r="A8" s="15"/>
      <c r="B8" s="97" t="s">
        <v>15</v>
      </c>
      <c r="C8" s="97"/>
      <c r="D8" s="97"/>
      <c r="F8" s="97" t="s">
        <v>175</v>
      </c>
      <c r="G8" s="97"/>
      <c r="H8" s="97"/>
    </row>
    <row r="9" spans="1:9" ht="12.75" customHeight="1" thickBot="1">
      <c r="A9" s="15"/>
      <c r="B9" s="92" t="s">
        <v>176</v>
      </c>
      <c r="C9" s="93"/>
      <c r="D9" s="93"/>
      <c r="F9" s="92" t="s">
        <v>176</v>
      </c>
      <c r="G9" s="93"/>
      <c r="H9" s="93"/>
    </row>
    <row r="10" spans="1:9" ht="30.2" customHeight="1" thickBot="1">
      <c r="A10" s="15"/>
      <c r="B10" s="86">
        <v>2021</v>
      </c>
      <c r="D10" s="87">
        <v>2020</v>
      </c>
      <c r="F10" s="86">
        <v>2021</v>
      </c>
      <c r="H10" s="87">
        <v>2020</v>
      </c>
    </row>
    <row r="11" spans="1:9" ht="12.75" customHeight="1">
      <c r="A11" s="15"/>
    </row>
    <row r="12" spans="1:9" ht="12.75" customHeight="1">
      <c r="A12" s="15" t="s">
        <v>45</v>
      </c>
      <c r="B12" s="14">
        <v>1586</v>
      </c>
      <c r="D12" s="14">
        <v>1261</v>
      </c>
      <c r="F12" s="14">
        <v>4659</v>
      </c>
      <c r="H12" s="14">
        <v>3856</v>
      </c>
    </row>
    <row r="13" spans="1:9" ht="12.75" customHeight="1">
      <c r="A13" s="15"/>
    </row>
    <row r="14" spans="1:9" ht="12.75" customHeight="1">
      <c r="A14" s="15" t="s">
        <v>5</v>
      </c>
    </row>
    <row r="15" spans="1:9" ht="12.75" customHeight="1">
      <c r="A15" s="24" t="s">
        <v>6</v>
      </c>
      <c r="B15" s="17">
        <v>734</v>
      </c>
      <c r="C15" s="17"/>
      <c r="D15" s="17">
        <v>592</v>
      </c>
      <c r="F15" s="17">
        <v>2152</v>
      </c>
      <c r="G15" s="17"/>
      <c r="H15" s="17">
        <v>1807</v>
      </c>
    </row>
    <row r="16" spans="1:9" ht="12.75" customHeight="1">
      <c r="A16" s="24" t="s">
        <v>7</v>
      </c>
      <c r="B16" s="17">
        <v>113</v>
      </c>
      <c r="C16" s="17"/>
      <c r="D16" s="17">
        <v>92</v>
      </c>
      <c r="F16" s="17">
        <v>325</v>
      </c>
      <c r="G16" s="17"/>
      <c r="H16" s="17">
        <v>393</v>
      </c>
    </row>
    <row r="17" spans="1:8" ht="12.75" customHeight="1">
      <c r="A17" s="24" t="s">
        <v>8</v>
      </c>
      <c r="B17" s="17">
        <v>403</v>
      </c>
      <c r="C17" s="17"/>
      <c r="D17" s="17">
        <v>347</v>
      </c>
      <c r="F17" s="17">
        <v>1230</v>
      </c>
      <c r="G17" s="17"/>
      <c r="H17" s="17">
        <v>1109</v>
      </c>
    </row>
    <row r="18" spans="1:8" ht="12.75" customHeight="1">
      <c r="A18" s="25" t="s">
        <v>9</v>
      </c>
      <c r="B18" s="26">
        <f>SUM(B15:B17)</f>
        <v>1250</v>
      </c>
      <c r="C18" s="17"/>
      <c r="D18" s="26">
        <f>SUM(D15:D17)</f>
        <v>1031</v>
      </c>
      <c r="F18" s="26">
        <f>SUM(F15:F17)</f>
        <v>3707</v>
      </c>
      <c r="G18" s="17"/>
      <c r="H18" s="26">
        <f>SUM(H15:H17)</f>
        <v>3309</v>
      </c>
    </row>
    <row r="19" spans="1:8" ht="12.75" customHeight="1">
      <c r="A19" s="15"/>
    </row>
    <row r="20" spans="1:8" ht="12.75" customHeight="1">
      <c r="A20" s="15" t="s">
        <v>10</v>
      </c>
      <c r="B20" s="17">
        <f>B12-B18</f>
        <v>336</v>
      </c>
      <c r="C20" s="17"/>
      <c r="D20" s="17">
        <f>D12-D18</f>
        <v>230</v>
      </c>
      <c r="F20" s="17">
        <f>F12-F18</f>
        <v>952</v>
      </c>
      <c r="G20" s="17"/>
      <c r="H20" s="17">
        <f>H12-H18</f>
        <v>547</v>
      </c>
    </row>
    <row r="21" spans="1:8" ht="12.75" customHeight="1">
      <c r="A21" s="15"/>
      <c r="B21" s="17"/>
      <c r="C21" s="17"/>
      <c r="D21" s="17"/>
      <c r="F21" s="17"/>
      <c r="G21" s="17"/>
      <c r="H21" s="17"/>
    </row>
    <row r="22" spans="1:8" ht="12.75" customHeight="1">
      <c r="A22" s="15" t="s">
        <v>11</v>
      </c>
      <c r="B22" s="90" t="s">
        <v>109</v>
      </c>
      <c r="C22" s="17"/>
      <c r="D22" s="17">
        <v>1</v>
      </c>
      <c r="F22" s="17">
        <v>1</v>
      </c>
      <c r="G22" s="17"/>
      <c r="H22" s="17">
        <v>7</v>
      </c>
    </row>
    <row r="23" spans="1:8" ht="12.75" customHeight="1">
      <c r="A23" s="15" t="s">
        <v>12</v>
      </c>
      <c r="B23" s="17">
        <v>-21</v>
      </c>
      <c r="C23" s="17"/>
      <c r="D23" s="17">
        <v>-19</v>
      </c>
      <c r="F23" s="17">
        <v>-60</v>
      </c>
      <c r="G23" s="17"/>
      <c r="H23" s="17">
        <v>-59</v>
      </c>
    </row>
    <row r="24" spans="1:8" ht="12.75" customHeight="1">
      <c r="A24" s="15" t="s">
        <v>13</v>
      </c>
      <c r="B24" s="27">
        <v>12</v>
      </c>
      <c r="C24" s="17"/>
      <c r="D24" s="27">
        <v>7</v>
      </c>
      <c r="F24" s="27">
        <v>19</v>
      </c>
      <c r="G24" s="17"/>
      <c r="H24" s="27">
        <v>64</v>
      </c>
    </row>
    <row r="25" spans="1:8" ht="12.75" customHeight="1">
      <c r="A25" s="15"/>
      <c r="B25" s="17"/>
      <c r="C25" s="17"/>
      <c r="D25" s="17"/>
      <c r="F25" s="17"/>
      <c r="G25" s="17"/>
      <c r="H25" s="17"/>
    </row>
    <row r="26" spans="1:8" ht="12.75" customHeight="1">
      <c r="A26" s="15" t="s">
        <v>102</v>
      </c>
      <c r="B26" s="17">
        <f>SUM(B20:B24)</f>
        <v>327</v>
      </c>
      <c r="C26" s="17"/>
      <c r="D26" s="17">
        <f>SUM(D20:D24)</f>
        <v>219</v>
      </c>
      <c r="F26" s="17">
        <f>SUM(F20:F24)</f>
        <v>912</v>
      </c>
      <c r="G26" s="17"/>
      <c r="H26" s="17">
        <f>SUM(H20:H24)</f>
        <v>559</v>
      </c>
    </row>
    <row r="27" spans="1:8" ht="12.75" customHeight="1">
      <c r="A27" s="15"/>
      <c r="B27" s="17"/>
      <c r="C27" s="17"/>
      <c r="D27" s="17"/>
      <c r="F27" s="17"/>
      <c r="G27" s="17"/>
      <c r="H27" s="17"/>
    </row>
    <row r="28" spans="1:8" ht="12.75" customHeight="1">
      <c r="A28" s="15" t="s">
        <v>153</v>
      </c>
      <c r="B28" s="42">
        <v>63</v>
      </c>
      <c r="C28" s="42"/>
      <c r="D28" s="42">
        <v>20</v>
      </c>
      <c r="F28" s="42">
        <v>144</v>
      </c>
      <c r="G28" s="42"/>
      <c r="H28" s="42">
        <v>62</v>
      </c>
    </row>
    <row r="29" spans="1:8" ht="12.75" customHeight="1">
      <c r="A29" s="15"/>
      <c r="B29" s="17"/>
      <c r="C29" s="17"/>
      <c r="D29" s="17"/>
      <c r="F29" s="17"/>
      <c r="G29" s="17"/>
      <c r="H29" s="17"/>
    </row>
    <row r="30" spans="1:8" ht="12.75" customHeight="1" thickBot="1">
      <c r="A30" s="15" t="s">
        <v>132</v>
      </c>
      <c r="B30" s="18">
        <f>B26-B28</f>
        <v>264</v>
      </c>
      <c r="C30" s="17"/>
      <c r="D30" s="18">
        <f>D26-D28</f>
        <v>199</v>
      </c>
      <c r="F30" s="18">
        <f>F26-F28</f>
        <v>768</v>
      </c>
      <c r="G30" s="17"/>
      <c r="H30" s="18">
        <f>H26-H28</f>
        <v>497</v>
      </c>
    </row>
    <row r="31" spans="1:8" ht="12.75" customHeight="1" thickTop="1">
      <c r="A31" s="15"/>
    </row>
    <row r="32" spans="1:8" ht="12.75" customHeight="1">
      <c r="A32" s="15"/>
    </row>
    <row r="33" spans="1:8" ht="12.75" customHeight="1">
      <c r="A33" s="15"/>
    </row>
    <row r="34" spans="1:8" ht="12.75" customHeight="1">
      <c r="A34" s="51" t="s">
        <v>133</v>
      </c>
    </row>
    <row r="35" spans="1:8" ht="12.75" customHeight="1">
      <c r="A35" s="52" t="s">
        <v>103</v>
      </c>
      <c r="B35" s="29">
        <f>B30/B39</f>
        <v>0.87128712871287128</v>
      </c>
      <c r="D35" s="29">
        <f>D30/D39</f>
        <v>0.64401294498381878</v>
      </c>
      <c r="F35" s="29">
        <f>F30/F39</f>
        <v>2.5180327868852461</v>
      </c>
      <c r="H35" s="29">
        <f>H30/H39</f>
        <v>1.6084142394822007</v>
      </c>
    </row>
    <row r="36" spans="1:8" ht="12.75" customHeight="1">
      <c r="A36" s="53" t="s">
        <v>104</v>
      </c>
      <c r="B36" s="29">
        <f>B30/B40</f>
        <v>0.86274509803921573</v>
      </c>
      <c r="D36" s="29">
        <f>D30/D40</f>
        <v>0.63782051282051277</v>
      </c>
      <c r="F36" s="29">
        <f>F30/F40</f>
        <v>2.5016286644951138</v>
      </c>
      <c r="H36" s="29">
        <f>H30/H40</f>
        <v>1.5929487179487178</v>
      </c>
    </row>
    <row r="37" spans="1:8" ht="12.75" customHeight="1">
      <c r="A37" s="28"/>
      <c r="B37" s="29"/>
      <c r="D37" s="29"/>
      <c r="F37" s="29"/>
      <c r="H37" s="29"/>
    </row>
    <row r="38" spans="1:8" ht="12.75" customHeight="1">
      <c r="A38" s="51" t="s">
        <v>134</v>
      </c>
    </row>
    <row r="39" spans="1:8" ht="12.75" customHeight="1">
      <c r="A39" s="52" t="s">
        <v>103</v>
      </c>
      <c r="B39" s="17">
        <v>303</v>
      </c>
      <c r="D39" s="17">
        <v>309</v>
      </c>
      <c r="F39" s="17">
        <v>305</v>
      </c>
      <c r="H39" s="17">
        <v>309</v>
      </c>
    </row>
    <row r="40" spans="1:8" ht="12.75" customHeight="1">
      <c r="A40" s="53" t="s">
        <v>104</v>
      </c>
      <c r="B40" s="17">
        <v>306</v>
      </c>
      <c r="D40" s="17">
        <v>312</v>
      </c>
      <c r="F40" s="17">
        <v>307</v>
      </c>
      <c r="H40" s="17">
        <v>312</v>
      </c>
    </row>
    <row r="41" spans="1:8" ht="12.75" customHeight="1">
      <c r="A41" s="15"/>
      <c r="B41" s="15"/>
      <c r="C41" s="15"/>
      <c r="D41" s="15"/>
      <c r="E41" s="15"/>
      <c r="F41" s="15"/>
      <c r="G41" s="15"/>
      <c r="H41" s="15"/>
    </row>
    <row r="42" spans="1:8" ht="12.75" customHeight="1">
      <c r="A42" s="15"/>
      <c r="B42" s="30"/>
      <c r="C42" s="15"/>
      <c r="D42" s="30"/>
      <c r="E42" s="15"/>
      <c r="F42" s="30"/>
      <c r="G42" s="15"/>
      <c r="H42" s="30"/>
    </row>
    <row r="43" spans="1:8" ht="12.75" customHeight="1">
      <c r="A43" s="15"/>
      <c r="B43" s="15"/>
      <c r="C43" s="15"/>
      <c r="D43" s="15"/>
      <c r="E43" s="15"/>
    </row>
    <row r="44" spans="1:8" ht="12.75" customHeight="1">
      <c r="A44" s="50"/>
      <c r="B44" s="15"/>
      <c r="C44" s="15"/>
      <c r="D44" s="15"/>
      <c r="E44" s="15"/>
    </row>
    <row r="45" spans="1:8" ht="12.75" customHeight="1">
      <c r="A45" s="15"/>
      <c r="B45" s="15"/>
      <c r="C45" s="15"/>
      <c r="D45" s="15"/>
      <c r="E45" s="15"/>
    </row>
    <row r="46" spans="1:8" ht="12.75" customHeight="1">
      <c r="A46" s="81"/>
      <c r="B46" s="15"/>
      <c r="C46" s="15"/>
      <c r="D46" s="15"/>
      <c r="E46" s="15"/>
    </row>
    <row r="47" spans="1:8" ht="12.75" customHeight="1">
      <c r="A47" s="15"/>
      <c r="B47" s="15"/>
      <c r="C47" s="15"/>
      <c r="D47" s="15"/>
      <c r="E47" s="15"/>
    </row>
    <row r="48" spans="1:8" ht="12.75" customHeight="1">
      <c r="A48" s="94" t="s">
        <v>14</v>
      </c>
      <c r="B48" s="94"/>
      <c r="C48" s="94"/>
      <c r="D48" s="94"/>
      <c r="E48" s="94"/>
      <c r="F48" s="94"/>
      <c r="G48" s="94"/>
      <c r="H48" s="94"/>
    </row>
    <row r="51" spans="1:8" ht="15.75" customHeight="1">
      <c r="A51" s="96" t="s">
        <v>120</v>
      </c>
      <c r="B51" s="96"/>
      <c r="C51" s="96"/>
      <c r="D51" s="96"/>
      <c r="E51" s="96"/>
      <c r="F51" s="96"/>
      <c r="G51" s="96"/>
      <c r="H51" s="96"/>
    </row>
    <row r="54" spans="1:8" ht="15.75" customHeight="1">
      <c r="A54" s="91"/>
      <c r="B54" s="91"/>
      <c r="C54" s="91"/>
      <c r="D54" s="91"/>
      <c r="E54" s="91"/>
      <c r="F54" s="91"/>
    </row>
  </sheetData>
  <sheetProtection algorithmName="SHA-512" hashValue="9iqw26yZ3MelCjwAYe/U9e9QC1OLZnGhSSdOZhWFiHjM5XWWNj4/Pewk4pW2lU4aCmD4eWpKZAIZocgABX/j3A==" saltValue="yoTqygAWWHku7i74IPSN2g==" spinCount="100000" sheet="1" objects="1" scenarios="1"/>
  <mergeCells count="12">
    <mergeCell ref="A54:F54"/>
    <mergeCell ref="B9:D9"/>
    <mergeCell ref="A48:H48"/>
    <mergeCell ref="A1:I1"/>
    <mergeCell ref="A2:H2"/>
    <mergeCell ref="A3:H3"/>
    <mergeCell ref="A4:H4"/>
    <mergeCell ref="A51:H51"/>
    <mergeCell ref="A5:H5"/>
    <mergeCell ref="F8:H8"/>
    <mergeCell ref="F9:H9"/>
    <mergeCell ref="B8:D8"/>
  </mergeCells>
  <pageMargins left="0.7" right="0.7" top="0.75" bottom="0.75" header="0.3" footer="0.3"/>
  <pageSetup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H372"/>
  <sheetViews>
    <sheetView zoomScale="80" zoomScaleNormal="80" workbookViewId="0">
      <selection sqref="A1:H1"/>
    </sheetView>
  </sheetViews>
  <sheetFormatPr defaultRowHeight="12.75"/>
  <cols>
    <col min="1" max="3" width="4" style="1" customWidth="1"/>
    <col min="4" max="4" width="59.85546875" style="1" customWidth="1"/>
    <col min="5" max="5" width="14.85546875" style="1" customWidth="1"/>
    <col min="6" max="6" width="2.5703125" style="1" customWidth="1"/>
    <col min="7" max="7" width="14.85546875" style="1" customWidth="1"/>
    <col min="8" max="8" width="3" style="1" customWidth="1"/>
    <col min="9" max="16384" width="9.140625" style="1"/>
  </cols>
  <sheetData>
    <row r="1" spans="1:8" s="9" customFormat="1" ht="15.75" customHeight="1">
      <c r="A1" s="95" t="s">
        <v>0</v>
      </c>
      <c r="B1" s="95"/>
      <c r="C1" s="95"/>
      <c r="D1" s="95"/>
      <c r="E1" s="95"/>
      <c r="F1" s="95"/>
      <c r="G1" s="95"/>
      <c r="H1" s="95"/>
    </row>
    <row r="2" spans="1:8" s="9" customFormat="1" ht="15.75" customHeight="1">
      <c r="A2" s="95" t="s">
        <v>17</v>
      </c>
      <c r="B2" s="95"/>
      <c r="C2" s="95"/>
      <c r="D2" s="95"/>
      <c r="E2" s="95"/>
      <c r="F2" s="95"/>
      <c r="G2" s="95"/>
      <c r="H2" s="95"/>
    </row>
    <row r="3" spans="1:8" s="9" customFormat="1" ht="15.75" customHeight="1">
      <c r="A3" s="95" t="s">
        <v>18</v>
      </c>
      <c r="B3" s="95"/>
      <c r="C3" s="95"/>
      <c r="D3" s="95"/>
      <c r="E3" s="95"/>
      <c r="F3" s="95"/>
      <c r="G3" s="95"/>
      <c r="H3" s="95"/>
    </row>
    <row r="4" spans="1:8" s="9" customFormat="1" ht="15.75" customHeight="1">
      <c r="A4" s="95" t="s">
        <v>3</v>
      </c>
      <c r="B4" s="95"/>
      <c r="C4" s="95"/>
      <c r="D4" s="95"/>
      <c r="E4" s="95"/>
      <c r="F4" s="95"/>
      <c r="G4" s="95"/>
      <c r="H4" s="95"/>
    </row>
    <row r="5" spans="1:8" s="9" customFormat="1" ht="15.75" customHeight="1">
      <c r="A5" s="95" t="s">
        <v>4</v>
      </c>
      <c r="B5" s="95"/>
      <c r="C5" s="95"/>
      <c r="D5" s="95"/>
      <c r="E5" s="95"/>
      <c r="F5" s="95"/>
      <c r="G5" s="95"/>
      <c r="H5" s="95"/>
    </row>
    <row r="6" spans="1:8" ht="15.75" customHeight="1"/>
    <row r="7" spans="1:8" ht="15.75" customHeight="1"/>
    <row r="8" spans="1:8" ht="12.75" customHeight="1">
      <c r="E8" s="84" t="s">
        <v>176</v>
      </c>
      <c r="F8" s="84"/>
      <c r="G8" s="84" t="s">
        <v>19</v>
      </c>
      <c r="H8" s="79"/>
    </row>
    <row r="9" spans="1:8" ht="17.25" customHeight="1" thickBot="1">
      <c r="E9" s="85">
        <v>2021</v>
      </c>
      <c r="F9" s="84"/>
      <c r="G9" s="85">
        <v>2020</v>
      </c>
      <c r="H9" s="79"/>
    </row>
    <row r="10" spans="1:8" ht="12.75" customHeight="1">
      <c r="A10" s="1" t="s">
        <v>20</v>
      </c>
    </row>
    <row r="11" spans="1:8" ht="12.75" customHeight="1"/>
    <row r="12" spans="1:8" ht="12.75" customHeight="1">
      <c r="A12" s="1" t="s">
        <v>22</v>
      </c>
    </row>
    <row r="13" spans="1:8" ht="12.75" customHeight="1">
      <c r="B13" s="1" t="s">
        <v>23</v>
      </c>
      <c r="E13" s="3">
        <v>1428</v>
      </c>
      <c r="G13" s="3">
        <v>1441</v>
      </c>
    </row>
    <row r="14" spans="1:8" ht="12.75" customHeight="1">
      <c r="B14" s="1" t="s">
        <v>24</v>
      </c>
      <c r="E14" s="17">
        <v>1122</v>
      </c>
      <c r="G14" s="17">
        <v>1038</v>
      </c>
      <c r="H14" s="15"/>
    </row>
    <row r="15" spans="1:8" ht="12.75" customHeight="1">
      <c r="B15" s="1" t="s">
        <v>25</v>
      </c>
      <c r="E15" s="17">
        <v>818</v>
      </c>
      <c r="G15" s="17">
        <v>720</v>
      </c>
      <c r="H15" s="15"/>
    </row>
    <row r="16" spans="1:8" ht="12.75" customHeight="1">
      <c r="B16" s="1" t="s">
        <v>26</v>
      </c>
      <c r="E16" s="16">
        <v>264</v>
      </c>
      <c r="G16" s="16">
        <v>216</v>
      </c>
      <c r="H16" s="15"/>
    </row>
    <row r="17" spans="1:8" ht="12.75" customHeight="1">
      <c r="C17" s="1" t="s">
        <v>27</v>
      </c>
      <c r="E17" s="32">
        <f>SUM(E13:E16)</f>
        <v>3632</v>
      </c>
      <c r="G17" s="32">
        <f>SUM(G13:G16)</f>
        <v>3415</v>
      </c>
      <c r="H17" s="15"/>
    </row>
    <row r="18" spans="1:8" ht="12.75" customHeight="1">
      <c r="E18" s="17"/>
      <c r="G18" s="17"/>
      <c r="H18" s="15"/>
    </row>
    <row r="19" spans="1:8" ht="12.75" customHeight="1">
      <c r="A19" s="1" t="s">
        <v>28</v>
      </c>
      <c r="E19" s="17">
        <v>905</v>
      </c>
      <c r="G19" s="17">
        <v>845</v>
      </c>
      <c r="H19" s="15"/>
    </row>
    <row r="20" spans="1:8" ht="12.75" customHeight="1">
      <c r="A20" s="1" t="s">
        <v>118</v>
      </c>
      <c r="E20" s="17">
        <f>3976+1032</f>
        <v>5008</v>
      </c>
      <c r="G20" s="17">
        <f>3602+831</f>
        <v>4433</v>
      </c>
      <c r="H20" s="15"/>
    </row>
    <row r="21" spans="1:8" ht="12.75" customHeight="1">
      <c r="A21" s="1" t="s">
        <v>29</v>
      </c>
      <c r="E21" s="17">
        <v>204</v>
      </c>
      <c r="G21" s="17">
        <v>158</v>
      </c>
      <c r="H21" s="15"/>
    </row>
    <row r="22" spans="1:8" ht="12.75" customHeight="1">
      <c r="A22" s="1" t="s">
        <v>30</v>
      </c>
      <c r="E22" s="16">
        <v>742</v>
      </c>
      <c r="G22" s="16">
        <v>776</v>
      </c>
      <c r="H22" s="15"/>
    </row>
    <row r="23" spans="1:8" ht="12.75" customHeight="1" thickBot="1">
      <c r="C23" s="1" t="s">
        <v>31</v>
      </c>
      <c r="E23" s="18">
        <f>SUM(E17:E22)</f>
        <v>10491</v>
      </c>
      <c r="G23" s="18">
        <f>SUM(G17:G22)</f>
        <v>9627</v>
      </c>
      <c r="H23" s="15"/>
    </row>
    <row r="24" spans="1:8" ht="12.75" customHeight="1" thickTop="1">
      <c r="H24" s="15"/>
    </row>
    <row r="25" spans="1:8" ht="12.75" customHeight="1">
      <c r="A25" s="1" t="s">
        <v>21</v>
      </c>
      <c r="H25" s="15"/>
    </row>
    <row r="26" spans="1:8" ht="12.75" customHeight="1">
      <c r="H26" s="15"/>
    </row>
    <row r="27" spans="1:8" ht="12.75" customHeight="1">
      <c r="A27" s="1" t="s">
        <v>32</v>
      </c>
      <c r="H27" s="15"/>
    </row>
    <row r="28" spans="1:8" ht="12.75" customHeight="1">
      <c r="B28" s="1" t="s">
        <v>43</v>
      </c>
      <c r="E28" s="14">
        <v>416</v>
      </c>
      <c r="G28" s="14">
        <v>354</v>
      </c>
      <c r="H28" s="15"/>
    </row>
    <row r="29" spans="1:8" ht="12.75" customHeight="1">
      <c r="B29" s="1" t="s">
        <v>44</v>
      </c>
      <c r="E29" s="17">
        <v>423</v>
      </c>
      <c r="G29" s="17">
        <v>367</v>
      </c>
      <c r="H29" s="15"/>
    </row>
    <row r="30" spans="1:8" ht="12.75" customHeight="1">
      <c r="B30" s="1" t="s">
        <v>33</v>
      </c>
      <c r="E30" s="17">
        <v>443</v>
      </c>
      <c r="G30" s="17">
        <v>386</v>
      </c>
      <c r="H30" s="15"/>
    </row>
    <row r="31" spans="1:8" ht="12.75" customHeight="1">
      <c r="B31" s="1" t="s">
        <v>140</v>
      </c>
      <c r="E31" s="17">
        <v>130</v>
      </c>
      <c r="G31" s="17">
        <v>75</v>
      </c>
      <c r="H31" s="15"/>
    </row>
    <row r="32" spans="1:8" ht="12.75" customHeight="1">
      <c r="B32" s="1" t="s">
        <v>34</v>
      </c>
      <c r="E32" s="16">
        <v>312</v>
      </c>
      <c r="G32" s="16">
        <v>285</v>
      </c>
      <c r="H32" s="15"/>
    </row>
    <row r="33" spans="1:8" ht="12.75" customHeight="1">
      <c r="C33" s="1" t="s">
        <v>35</v>
      </c>
      <c r="E33" s="32">
        <f>SUM(E28:E32)</f>
        <v>1724</v>
      </c>
      <c r="G33" s="32">
        <f>SUM(G28:G32)</f>
        <v>1467</v>
      </c>
      <c r="H33" s="15"/>
    </row>
    <row r="34" spans="1:8" ht="12.75" customHeight="1">
      <c r="E34" s="17"/>
      <c r="G34" s="17"/>
      <c r="H34" s="15"/>
    </row>
    <row r="35" spans="1:8" ht="12.75" customHeight="1">
      <c r="A35" s="1" t="s">
        <v>36</v>
      </c>
      <c r="E35" s="17">
        <v>2728</v>
      </c>
      <c r="G35" s="17">
        <v>2284</v>
      </c>
      <c r="H35" s="15"/>
    </row>
    <row r="36" spans="1:8" ht="12.75" customHeight="1">
      <c r="A36" s="1" t="s">
        <v>37</v>
      </c>
      <c r="E36" s="17">
        <v>365</v>
      </c>
      <c r="G36" s="17">
        <v>389</v>
      </c>
      <c r="H36" s="15"/>
    </row>
    <row r="37" spans="1:8" ht="12.75" customHeight="1">
      <c r="A37" s="1" t="s">
        <v>38</v>
      </c>
      <c r="E37" s="16">
        <v>728</v>
      </c>
      <c r="G37" s="16">
        <v>614</v>
      </c>
      <c r="H37" s="15"/>
    </row>
    <row r="38" spans="1:8" ht="12.75" customHeight="1">
      <c r="C38" s="1" t="s">
        <v>39</v>
      </c>
      <c r="E38" s="26">
        <f>SUM(E33:E37)</f>
        <v>5545</v>
      </c>
      <c r="G38" s="26">
        <f>SUM(G33:G37)</f>
        <v>4754</v>
      </c>
      <c r="H38" s="15"/>
    </row>
    <row r="39" spans="1:8" ht="12.75" customHeight="1">
      <c r="H39" s="15"/>
    </row>
    <row r="40" spans="1:8" ht="12.75" customHeight="1">
      <c r="A40" s="1" t="s">
        <v>40</v>
      </c>
      <c r="H40" s="15"/>
    </row>
    <row r="41" spans="1:8" ht="12.75" customHeight="1">
      <c r="B41" s="1" t="s">
        <v>41</v>
      </c>
      <c r="H41" s="15"/>
    </row>
    <row r="42" spans="1:8" ht="12.75" customHeight="1">
      <c r="B42" s="1" t="s">
        <v>42</v>
      </c>
      <c r="H42" s="15"/>
    </row>
    <row r="43" spans="1:8" ht="12.75" customHeight="1">
      <c r="C43" s="1" t="s">
        <v>82</v>
      </c>
      <c r="E43" s="88" t="s">
        <v>109</v>
      </c>
      <c r="G43" s="88" t="s">
        <v>109</v>
      </c>
      <c r="H43" s="15"/>
    </row>
    <row r="44" spans="1:8" ht="12.75" customHeight="1">
      <c r="B44" s="1" t="s">
        <v>46</v>
      </c>
      <c r="H44" s="15"/>
    </row>
    <row r="45" spans="1:8" ht="12.75" customHeight="1">
      <c r="C45" s="1" t="s">
        <v>183</v>
      </c>
      <c r="H45" s="15"/>
    </row>
    <row r="46" spans="1:8" ht="12.75" customHeight="1">
      <c r="C46" s="1" t="s">
        <v>152</v>
      </c>
      <c r="E46" s="17">
        <v>3</v>
      </c>
      <c r="G46" s="17">
        <v>3</v>
      </c>
      <c r="H46" s="15"/>
    </row>
    <row r="47" spans="1:8" ht="12.75" customHeight="1">
      <c r="B47" s="1" t="s">
        <v>47</v>
      </c>
      <c r="E47" s="17">
        <v>5307</v>
      </c>
      <c r="G47" s="17">
        <v>5311</v>
      </c>
      <c r="H47" s="15"/>
    </row>
    <row r="48" spans="1:8" ht="12.75" customHeight="1">
      <c r="B48" s="1" t="s">
        <v>188</v>
      </c>
      <c r="E48" s="17">
        <v>90</v>
      </c>
      <c r="G48" s="17">
        <v>81</v>
      </c>
      <c r="H48" s="15"/>
    </row>
    <row r="49" spans="1:8" ht="12.75" customHeight="1">
      <c r="B49" s="1" t="s">
        <v>87</v>
      </c>
      <c r="E49" s="17">
        <v>-454</v>
      </c>
      <c r="G49" s="17">
        <v>-522</v>
      </c>
      <c r="H49" s="15"/>
    </row>
    <row r="50" spans="1:8" ht="12.75" customHeight="1">
      <c r="C50" s="1" t="s">
        <v>48</v>
      </c>
      <c r="E50" s="32">
        <f>SUM(E43:E49)</f>
        <v>4946</v>
      </c>
      <c r="G50" s="32">
        <f>SUM(G43:G49)</f>
        <v>4873</v>
      </c>
      <c r="H50" s="15"/>
    </row>
    <row r="51" spans="1:8" ht="12.75" customHeight="1" thickBot="1">
      <c r="D51" s="1" t="s">
        <v>155</v>
      </c>
      <c r="E51" s="18">
        <f>E38+E50</f>
        <v>10491</v>
      </c>
      <c r="G51" s="18">
        <f>G38+G50</f>
        <v>9627</v>
      </c>
      <c r="H51" s="15"/>
    </row>
    <row r="52" spans="1:8" ht="12.75" customHeight="1" thickTop="1">
      <c r="A52" s="15"/>
      <c r="B52" s="15"/>
      <c r="C52" s="15"/>
      <c r="D52" s="15"/>
      <c r="E52" s="15"/>
      <c r="F52" s="15"/>
      <c r="G52" s="15"/>
      <c r="H52" s="15"/>
    </row>
    <row r="53" spans="1:8" ht="12.75" customHeight="1">
      <c r="A53" s="15"/>
      <c r="B53" s="15"/>
      <c r="C53" s="15"/>
      <c r="D53" s="15"/>
      <c r="E53" s="15"/>
      <c r="F53" s="15"/>
      <c r="G53" s="15"/>
      <c r="H53" s="15"/>
    </row>
    <row r="54" spans="1:8" ht="12.75" customHeight="1">
      <c r="A54" s="15"/>
      <c r="B54" s="15"/>
      <c r="C54" s="15"/>
      <c r="D54" s="15"/>
      <c r="E54" s="15"/>
      <c r="F54" s="15"/>
      <c r="G54" s="15"/>
      <c r="H54" s="15"/>
    </row>
    <row r="55" spans="1:8" ht="12.75" customHeight="1">
      <c r="A55" s="15" t="s">
        <v>81</v>
      </c>
      <c r="B55" s="15"/>
      <c r="C55" s="15"/>
      <c r="D55" s="15"/>
      <c r="E55" s="15"/>
      <c r="F55" s="15"/>
      <c r="G55" s="15"/>
      <c r="H55" s="15"/>
    </row>
    <row r="56" spans="1:8" ht="12.75" customHeight="1">
      <c r="A56" s="15"/>
      <c r="B56" s="15"/>
      <c r="C56" s="15"/>
      <c r="D56" s="15"/>
      <c r="E56" s="15"/>
      <c r="F56" s="15"/>
      <c r="G56" s="15"/>
      <c r="H56" s="15"/>
    </row>
    <row r="57" spans="1:8" ht="12.75" customHeight="1">
      <c r="A57" s="15"/>
      <c r="B57" s="15"/>
      <c r="C57" s="15"/>
      <c r="D57" s="15"/>
      <c r="E57" s="15"/>
      <c r="F57" s="15"/>
      <c r="G57" s="15"/>
      <c r="H57" s="15"/>
    </row>
    <row r="58" spans="1:8" ht="12.75" customHeight="1">
      <c r="A58" s="98" t="s">
        <v>121</v>
      </c>
      <c r="B58" s="98"/>
      <c r="C58" s="98"/>
      <c r="D58" s="98"/>
      <c r="E58" s="98"/>
      <c r="F58" s="98"/>
      <c r="G58" s="98"/>
      <c r="H58" s="59"/>
    </row>
    <row r="59" spans="1:8" ht="12.75" customHeight="1">
      <c r="A59" s="15"/>
      <c r="B59" s="15"/>
      <c r="C59" s="15"/>
      <c r="D59" s="15"/>
      <c r="E59" s="15"/>
      <c r="F59" s="15"/>
      <c r="G59" s="15"/>
      <c r="H59" s="15"/>
    </row>
    <row r="60" spans="1:8" ht="12.75" customHeight="1">
      <c r="A60" s="15"/>
      <c r="B60" s="15"/>
      <c r="C60" s="15"/>
      <c r="D60" s="15"/>
      <c r="E60" s="15"/>
      <c r="F60" s="15"/>
      <c r="G60" s="15"/>
      <c r="H60" s="15"/>
    </row>
    <row r="61" spans="1:8" ht="12.75" customHeight="1">
      <c r="A61" s="15"/>
      <c r="B61" s="15"/>
      <c r="C61" s="15"/>
      <c r="D61" s="15"/>
      <c r="E61" s="15"/>
      <c r="F61" s="15"/>
      <c r="G61" s="15"/>
      <c r="H61" s="15"/>
    </row>
    <row r="62" spans="1:8" ht="12.75" customHeight="1">
      <c r="A62" s="15"/>
      <c r="B62" s="15"/>
      <c r="C62" s="15"/>
      <c r="D62" s="15"/>
      <c r="E62" s="15"/>
      <c r="F62" s="15"/>
      <c r="G62" s="15"/>
      <c r="H62" s="15"/>
    </row>
    <row r="63" spans="1:8" ht="12.75" customHeight="1">
      <c r="A63" s="15"/>
      <c r="B63" s="15"/>
      <c r="C63" s="15"/>
      <c r="D63" s="15"/>
      <c r="E63" s="15"/>
      <c r="F63" s="15"/>
      <c r="G63" s="15"/>
      <c r="H63" s="15"/>
    </row>
    <row r="64" spans="1:8" ht="12.75" customHeight="1">
      <c r="A64" s="15"/>
      <c r="B64" s="15"/>
      <c r="C64" s="15"/>
      <c r="D64" s="15"/>
      <c r="E64" s="15"/>
      <c r="F64" s="15"/>
      <c r="G64" s="15"/>
      <c r="H64" s="15"/>
    </row>
    <row r="65" spans="1:8" ht="12.75" customHeight="1">
      <c r="A65" s="15"/>
      <c r="B65" s="15"/>
      <c r="C65" s="15"/>
      <c r="D65" s="15"/>
      <c r="E65" s="15"/>
      <c r="F65" s="15"/>
      <c r="G65" s="15"/>
      <c r="H65" s="15"/>
    </row>
    <row r="66" spans="1:8" ht="12.75" customHeight="1">
      <c r="A66" s="15"/>
      <c r="B66" s="15"/>
      <c r="C66" s="15"/>
      <c r="D66" s="15"/>
      <c r="E66" s="15"/>
      <c r="F66" s="15"/>
      <c r="G66" s="15"/>
      <c r="H66" s="15"/>
    </row>
    <row r="67" spans="1:8" ht="12.75" customHeight="1">
      <c r="A67" s="15"/>
      <c r="B67" s="15"/>
      <c r="C67" s="15"/>
      <c r="D67" s="15"/>
      <c r="E67" s="15"/>
      <c r="F67" s="15"/>
      <c r="G67" s="15"/>
      <c r="H67" s="15"/>
    </row>
    <row r="68" spans="1:8" ht="12.75" customHeight="1">
      <c r="A68" s="15"/>
      <c r="B68" s="15"/>
      <c r="C68" s="15"/>
      <c r="D68" s="15"/>
      <c r="E68" s="15"/>
      <c r="F68" s="15"/>
      <c r="G68" s="15"/>
      <c r="H68" s="15"/>
    </row>
    <row r="69" spans="1:8" ht="12.75" customHeight="1">
      <c r="A69" s="15"/>
      <c r="B69" s="15"/>
      <c r="C69" s="15"/>
      <c r="D69" s="15"/>
      <c r="E69" s="15"/>
      <c r="F69" s="15"/>
      <c r="G69" s="15"/>
      <c r="H69" s="15"/>
    </row>
    <row r="70" spans="1:8" ht="12.75" customHeight="1">
      <c r="A70" s="15"/>
      <c r="B70" s="15"/>
      <c r="C70" s="15"/>
      <c r="D70" s="15"/>
      <c r="E70" s="15"/>
      <c r="F70" s="15"/>
      <c r="G70" s="15"/>
      <c r="H70" s="15"/>
    </row>
    <row r="71" spans="1:8" ht="12.75" customHeight="1">
      <c r="A71" s="15"/>
      <c r="B71" s="15"/>
      <c r="C71" s="15"/>
      <c r="D71" s="15"/>
      <c r="E71" s="15"/>
      <c r="F71" s="15"/>
      <c r="G71" s="15"/>
      <c r="H71" s="15"/>
    </row>
    <row r="72" spans="1:8" ht="12.75" customHeight="1">
      <c r="A72" s="15"/>
      <c r="B72" s="15"/>
      <c r="C72" s="15"/>
      <c r="D72" s="15"/>
      <c r="E72" s="15"/>
      <c r="F72" s="15"/>
      <c r="G72" s="15"/>
      <c r="H72" s="15"/>
    </row>
    <row r="73" spans="1:8" ht="12.75" customHeight="1">
      <c r="A73" s="15"/>
      <c r="B73" s="15"/>
      <c r="C73" s="15"/>
      <c r="D73" s="15"/>
      <c r="E73" s="15"/>
      <c r="F73" s="15"/>
      <c r="G73" s="15"/>
      <c r="H73" s="15"/>
    </row>
    <row r="74" spans="1:8" ht="12.75" customHeight="1">
      <c r="A74" s="15"/>
      <c r="B74" s="15"/>
      <c r="C74" s="15"/>
      <c r="D74" s="15"/>
      <c r="E74" s="15"/>
      <c r="F74" s="15"/>
      <c r="G74" s="15"/>
      <c r="H74" s="15"/>
    </row>
    <row r="75" spans="1:8" ht="12.75" customHeight="1"/>
    <row r="76" spans="1:8" ht="12.75" customHeight="1"/>
    <row r="77" spans="1:8" ht="12.75" customHeight="1"/>
    <row r="78" spans="1:8" ht="12.75" customHeight="1"/>
    <row r="79" spans="1:8" ht="12.75" customHeight="1"/>
    <row r="80" spans="1:8"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sheetData>
  <sheetProtection algorithmName="SHA-512" hashValue="glffCQoCcCs9yMVu1NcyVfpJXUvMrAAdd5upi/+CwMHXspfi+KmYiYd37tLk93M12k+p4GqUN9G0Gl9UOunWhQ==" saltValue="UZu4DP7X0g6Ht93ZbwJwVw==" spinCount="100000" sheet="1" objects="1" scenarios="1"/>
  <mergeCells count="6">
    <mergeCell ref="A58:G58"/>
    <mergeCell ref="A1:H1"/>
    <mergeCell ref="A2:H2"/>
    <mergeCell ref="A3:H3"/>
    <mergeCell ref="A4:H4"/>
    <mergeCell ref="A5:H5"/>
  </mergeCells>
  <printOptions horizontalCentered="1"/>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H79"/>
  <sheetViews>
    <sheetView zoomScale="80" zoomScaleNormal="80" workbookViewId="0">
      <selection sqref="A1:H1"/>
    </sheetView>
  </sheetViews>
  <sheetFormatPr defaultRowHeight="13.5" customHeight="1"/>
  <cols>
    <col min="1" max="3" width="3.7109375" style="1" customWidth="1"/>
    <col min="4" max="4" width="68.5703125" style="1" customWidth="1"/>
    <col min="5" max="5" width="2.5703125" style="1" customWidth="1"/>
    <col min="6" max="6" width="15" style="1" customWidth="1"/>
    <col min="7" max="7" width="2.5703125" style="1" customWidth="1"/>
    <col min="8" max="8" width="15" style="1" customWidth="1"/>
    <col min="9" max="16384" width="9.140625" style="1"/>
  </cols>
  <sheetData>
    <row r="1" spans="1:8" s="9" customFormat="1" ht="15.75" customHeight="1">
      <c r="A1" s="99" t="s">
        <v>0</v>
      </c>
      <c r="B1" s="99"/>
      <c r="C1" s="99"/>
      <c r="D1" s="99"/>
      <c r="E1" s="99"/>
      <c r="F1" s="99"/>
      <c r="G1" s="99"/>
      <c r="H1" s="99"/>
    </row>
    <row r="2" spans="1:8" s="9" customFormat="1" ht="15.75">
      <c r="A2" s="95" t="s">
        <v>50</v>
      </c>
      <c r="B2" s="95"/>
      <c r="C2" s="95"/>
      <c r="D2" s="95"/>
      <c r="E2" s="95"/>
      <c r="F2" s="95"/>
      <c r="G2" s="95"/>
      <c r="H2" s="95"/>
    </row>
    <row r="3" spans="1:8" s="9" customFormat="1" ht="15.75">
      <c r="A3" s="95" t="s">
        <v>16</v>
      </c>
      <c r="B3" s="95"/>
      <c r="C3" s="95"/>
      <c r="D3" s="95"/>
      <c r="E3" s="95"/>
      <c r="F3" s="95"/>
      <c r="G3" s="95"/>
      <c r="H3" s="95"/>
    </row>
    <row r="4" spans="1:8" s="9" customFormat="1" ht="15.75">
      <c r="A4" s="95" t="s">
        <v>3</v>
      </c>
      <c r="B4" s="95"/>
      <c r="C4" s="95"/>
      <c r="D4" s="95"/>
      <c r="E4" s="95"/>
      <c r="F4" s="95"/>
      <c r="G4" s="95"/>
      <c r="H4" s="95"/>
    </row>
    <row r="5" spans="1:8" s="9" customFormat="1" ht="15.75">
      <c r="A5" s="95" t="s">
        <v>4</v>
      </c>
      <c r="B5" s="95"/>
      <c r="C5" s="95"/>
      <c r="D5" s="95"/>
      <c r="E5" s="95"/>
      <c r="F5" s="95"/>
      <c r="G5" s="95"/>
      <c r="H5" s="95"/>
    </row>
    <row r="6" spans="1:8" ht="15.75" customHeight="1"/>
    <row r="7" spans="1:8" ht="15.75" customHeight="1"/>
    <row r="8" spans="1:8" ht="13.5" customHeight="1">
      <c r="F8" s="97" t="s">
        <v>175</v>
      </c>
      <c r="G8" s="97"/>
      <c r="H8" s="97"/>
    </row>
    <row r="9" spans="1:8" ht="13.5" customHeight="1">
      <c r="F9" s="84" t="s">
        <v>176</v>
      </c>
      <c r="G9" s="84"/>
      <c r="H9" s="84" t="s">
        <v>176</v>
      </c>
    </row>
    <row r="10" spans="1:8" ht="15.75" customHeight="1" thickBot="1">
      <c r="F10" s="85">
        <v>2021</v>
      </c>
      <c r="G10" s="84"/>
      <c r="H10" s="85">
        <v>2020</v>
      </c>
    </row>
    <row r="11" spans="1:8" ht="13.5" customHeight="1">
      <c r="A11" s="1" t="s">
        <v>83</v>
      </c>
      <c r="F11" s="84"/>
      <c r="G11" s="84"/>
      <c r="H11" s="84"/>
    </row>
    <row r="12" spans="1:8" ht="13.5" customHeight="1">
      <c r="B12" s="1" t="s">
        <v>136</v>
      </c>
      <c r="F12" s="14">
        <v>768</v>
      </c>
      <c r="G12" s="14"/>
      <c r="H12" s="14">
        <v>497</v>
      </c>
    </row>
    <row r="14" spans="1:8" ht="13.5" customHeight="1">
      <c r="A14" s="1" t="s">
        <v>164</v>
      </c>
    </row>
    <row r="15" spans="1:8" ht="13.5" customHeight="1">
      <c r="B15" s="1" t="s">
        <v>51</v>
      </c>
      <c r="F15" s="17">
        <f>91+146</f>
        <v>237</v>
      </c>
      <c r="G15" s="17"/>
      <c r="H15" s="17">
        <v>232</v>
      </c>
    </row>
    <row r="16" spans="1:8" ht="13.5" customHeight="1">
      <c r="B16" s="1" t="s">
        <v>52</v>
      </c>
      <c r="F16" s="17">
        <v>88</v>
      </c>
      <c r="G16" s="17"/>
      <c r="H16" s="17">
        <v>63</v>
      </c>
    </row>
    <row r="17" spans="1:8" ht="13.5" customHeight="1">
      <c r="B17" s="1" t="s">
        <v>84</v>
      </c>
      <c r="F17" s="17">
        <v>21</v>
      </c>
      <c r="G17" s="17"/>
      <c r="H17" s="17">
        <v>18</v>
      </c>
    </row>
    <row r="18" spans="1:8" ht="13.5" customHeight="1">
      <c r="B18" s="1" t="s">
        <v>158</v>
      </c>
      <c r="F18" s="17">
        <v>17</v>
      </c>
      <c r="G18" s="17"/>
      <c r="H18" s="88" t="s">
        <v>109</v>
      </c>
    </row>
    <row r="19" spans="1:8" ht="13.5" customHeight="1">
      <c r="B19" s="1" t="s">
        <v>160</v>
      </c>
      <c r="F19" s="17">
        <v>2</v>
      </c>
      <c r="G19" s="17"/>
      <c r="H19" s="4">
        <v>99</v>
      </c>
    </row>
    <row r="20" spans="1:8" ht="13.5" customHeight="1">
      <c r="B20" s="1" t="s">
        <v>149</v>
      </c>
      <c r="F20" s="17">
        <v>-19</v>
      </c>
      <c r="G20" s="17"/>
      <c r="H20" s="4">
        <v>-26</v>
      </c>
    </row>
    <row r="21" spans="1:8" ht="13.5" customHeight="1">
      <c r="B21" s="1" t="s">
        <v>161</v>
      </c>
      <c r="F21" s="17">
        <f>1</f>
        <v>1</v>
      </c>
      <c r="G21" s="17"/>
      <c r="H21" s="17">
        <v>6</v>
      </c>
    </row>
    <row r="22" spans="1:8" ht="13.5" customHeight="1">
      <c r="B22" s="1" t="s">
        <v>53</v>
      </c>
      <c r="F22" s="17"/>
      <c r="G22" s="17"/>
      <c r="H22" s="17"/>
    </row>
    <row r="23" spans="1:8" ht="13.5" customHeight="1">
      <c r="C23" s="1" t="s">
        <v>24</v>
      </c>
      <c r="F23" s="31">
        <v>-69</v>
      </c>
      <c r="G23" s="17"/>
      <c r="H23" s="31">
        <v>1</v>
      </c>
    </row>
    <row r="24" spans="1:8" ht="13.5" customHeight="1">
      <c r="C24" s="1" t="s">
        <v>25</v>
      </c>
      <c r="F24" s="17">
        <v>-115</v>
      </c>
      <c r="G24" s="17"/>
      <c r="H24" s="17">
        <v>-86</v>
      </c>
    </row>
    <row r="25" spans="1:8" ht="13.5" customHeight="1">
      <c r="C25" s="1" t="s">
        <v>43</v>
      </c>
      <c r="F25" s="17">
        <v>46</v>
      </c>
      <c r="G25" s="17"/>
      <c r="H25" s="17">
        <v>-35</v>
      </c>
    </row>
    <row r="26" spans="1:8" ht="13.5" customHeight="1">
      <c r="C26" s="1" t="s">
        <v>44</v>
      </c>
      <c r="F26" s="17">
        <v>38</v>
      </c>
      <c r="G26" s="17"/>
      <c r="H26" s="17">
        <v>-32</v>
      </c>
    </row>
    <row r="27" spans="1:8" ht="13.5" customHeight="1">
      <c r="C27" s="1" t="s">
        <v>100</v>
      </c>
      <c r="F27" s="17">
        <f>-12+41</f>
        <v>29</v>
      </c>
      <c r="G27" s="17"/>
      <c r="H27" s="17">
        <v>-193</v>
      </c>
    </row>
    <row r="28" spans="1:8" ht="13.5" customHeight="1">
      <c r="A28" s="1" t="s">
        <v>162</v>
      </c>
      <c r="F28" s="10">
        <f>SUM(F12:F27)</f>
        <v>1044</v>
      </c>
      <c r="G28" s="4"/>
      <c r="H28" s="10">
        <f>SUM(H12:H27)</f>
        <v>544</v>
      </c>
    </row>
    <row r="29" spans="1:8" ht="13.5" customHeight="1">
      <c r="F29" s="4"/>
      <c r="G29" s="4"/>
      <c r="H29" s="4"/>
    </row>
    <row r="30" spans="1:8" ht="13.5" customHeight="1">
      <c r="A30" s="1" t="s">
        <v>54</v>
      </c>
      <c r="F30" s="4"/>
      <c r="G30" s="4"/>
      <c r="H30" s="4"/>
    </row>
    <row r="31" spans="1:8" ht="13.5" customHeight="1">
      <c r="B31" s="1" t="s">
        <v>55</v>
      </c>
      <c r="F31" s="4">
        <v>-126</v>
      </c>
      <c r="G31" s="4"/>
      <c r="H31" s="4">
        <v>-92</v>
      </c>
    </row>
    <row r="32" spans="1:8" ht="13.5" customHeight="1">
      <c r="B32" s="1" t="s">
        <v>177</v>
      </c>
      <c r="F32" s="88" t="s">
        <v>109</v>
      </c>
      <c r="G32" s="4"/>
      <c r="H32" s="4">
        <v>1</v>
      </c>
    </row>
    <row r="33" spans="1:8" ht="13.5" customHeight="1">
      <c r="B33" s="1" t="s">
        <v>125</v>
      </c>
      <c r="F33" s="31">
        <v>-15</v>
      </c>
      <c r="G33" s="4"/>
      <c r="H33" s="31">
        <v>-20</v>
      </c>
    </row>
    <row r="34" spans="1:8" ht="13.5" customHeight="1">
      <c r="B34" s="1" t="s">
        <v>187</v>
      </c>
      <c r="F34" s="31">
        <v>-1</v>
      </c>
      <c r="G34" s="4"/>
      <c r="H34" s="88" t="s">
        <v>109</v>
      </c>
    </row>
    <row r="35" spans="1:8" ht="13.5" customHeight="1">
      <c r="B35" s="1" t="s">
        <v>163</v>
      </c>
      <c r="F35" s="31">
        <v>-2</v>
      </c>
      <c r="G35" s="4"/>
      <c r="H35" s="31">
        <v>-9</v>
      </c>
    </row>
    <row r="36" spans="1:8" ht="13.5" customHeight="1">
      <c r="B36" s="1" t="s">
        <v>166</v>
      </c>
      <c r="F36" s="4">
        <v>-546</v>
      </c>
      <c r="G36" s="4"/>
      <c r="H36" s="88" t="s">
        <v>109</v>
      </c>
    </row>
    <row r="37" spans="1:8" ht="13.5" customHeight="1">
      <c r="A37" s="1" t="s">
        <v>130</v>
      </c>
      <c r="F37" s="10">
        <f>SUM(F31:F36)</f>
        <v>-690</v>
      </c>
      <c r="G37" s="4"/>
      <c r="H37" s="10">
        <f>SUM(H31:H36)</f>
        <v>-120</v>
      </c>
    </row>
    <row r="38" spans="1:8" ht="13.5" customHeight="1">
      <c r="F38" s="4"/>
      <c r="G38" s="4"/>
      <c r="H38" s="4"/>
    </row>
    <row r="39" spans="1:8" ht="13.5" customHeight="1">
      <c r="A39" s="1" t="s">
        <v>56</v>
      </c>
      <c r="F39" s="4"/>
      <c r="G39" s="4"/>
      <c r="H39" s="4"/>
    </row>
    <row r="40" spans="1:8" ht="13.5" customHeight="1">
      <c r="B40" s="1" t="s">
        <v>57</v>
      </c>
      <c r="F40" s="4">
        <v>52</v>
      </c>
      <c r="G40" s="4"/>
      <c r="H40" s="4">
        <v>56</v>
      </c>
    </row>
    <row r="41" spans="1:8" ht="13.5" customHeight="1">
      <c r="B41" s="1" t="s">
        <v>101</v>
      </c>
      <c r="F41" s="4">
        <v>-74</v>
      </c>
      <c r="G41" s="4"/>
      <c r="H41" s="4">
        <v>-34</v>
      </c>
    </row>
    <row r="42" spans="1:8" ht="13.5" customHeight="1">
      <c r="B42" s="1" t="s">
        <v>167</v>
      </c>
      <c r="F42" s="4">
        <v>848</v>
      </c>
      <c r="G42" s="4"/>
      <c r="H42" s="31">
        <v>499</v>
      </c>
    </row>
    <row r="43" spans="1:8" ht="13.5" customHeight="1">
      <c r="B43" s="1" t="s">
        <v>168</v>
      </c>
      <c r="F43" s="4">
        <v>-7</v>
      </c>
      <c r="G43" s="4"/>
      <c r="H43" s="31">
        <v>-4</v>
      </c>
    </row>
    <row r="44" spans="1:8" ht="13.5" customHeight="1">
      <c r="B44" s="1" t="s">
        <v>58</v>
      </c>
      <c r="F44" s="4">
        <v>-177</v>
      </c>
      <c r="G44" s="4"/>
      <c r="H44" s="4">
        <v>-167</v>
      </c>
    </row>
    <row r="45" spans="1:8" ht="13.5" customHeight="1">
      <c r="B45" s="1" t="s">
        <v>159</v>
      </c>
      <c r="F45" s="4">
        <v>-417</v>
      </c>
      <c r="G45" s="4"/>
      <c r="H45" s="88" t="s">
        <v>109</v>
      </c>
    </row>
    <row r="46" spans="1:8" ht="13.5" customHeight="1">
      <c r="B46" s="1" t="s">
        <v>144</v>
      </c>
      <c r="F46" s="4">
        <v>1492</v>
      </c>
      <c r="G46" s="4"/>
      <c r="H46" s="31">
        <v>240</v>
      </c>
    </row>
    <row r="47" spans="1:8" ht="13.5" customHeight="1">
      <c r="B47" s="1" t="s">
        <v>145</v>
      </c>
      <c r="F47" s="4">
        <v>-1437</v>
      </c>
      <c r="G47" s="4"/>
      <c r="H47" s="31">
        <v>-200</v>
      </c>
    </row>
    <row r="48" spans="1:8" ht="13.5" customHeight="1">
      <c r="B48" s="1" t="s">
        <v>154</v>
      </c>
      <c r="F48" s="88" t="s">
        <v>109</v>
      </c>
      <c r="G48" s="4"/>
      <c r="H48" s="31">
        <v>798</v>
      </c>
    </row>
    <row r="49" spans="1:8" ht="13.5" customHeight="1">
      <c r="B49" s="1" t="s">
        <v>178</v>
      </c>
      <c r="F49" s="88" t="s">
        <v>109</v>
      </c>
      <c r="G49" s="4"/>
      <c r="H49" s="89">
        <v>-1413</v>
      </c>
    </row>
    <row r="50" spans="1:8" ht="13.5" customHeight="1">
      <c r="B50" s="1" t="s">
        <v>146</v>
      </c>
      <c r="F50" s="88" t="s">
        <v>109</v>
      </c>
      <c r="G50" s="4"/>
      <c r="H50" s="31">
        <v>-4</v>
      </c>
    </row>
    <row r="51" spans="1:8" ht="13.5" customHeight="1">
      <c r="B51" s="1" t="s">
        <v>88</v>
      </c>
      <c r="F51" s="4">
        <v>-652</v>
      </c>
      <c r="G51" s="4"/>
      <c r="H51" s="4">
        <v>-219</v>
      </c>
    </row>
    <row r="52" spans="1:8" ht="13.5" customHeight="1">
      <c r="A52" s="1" t="s">
        <v>131</v>
      </c>
      <c r="F52" s="13">
        <f>SUM(F38:F51)</f>
        <v>-372</v>
      </c>
      <c r="H52" s="13">
        <f>SUM(H40:H51)</f>
        <v>-448</v>
      </c>
    </row>
    <row r="54" spans="1:8" ht="13.5" customHeight="1">
      <c r="A54" s="1" t="s">
        <v>59</v>
      </c>
      <c r="F54" s="4">
        <v>6</v>
      </c>
      <c r="G54" s="4"/>
      <c r="H54" s="88" t="s">
        <v>109</v>
      </c>
    </row>
    <row r="56" spans="1:8" ht="13.5" customHeight="1">
      <c r="A56" s="1" t="s">
        <v>169</v>
      </c>
      <c r="F56" s="12">
        <f>F28+F37+F52+F54</f>
        <v>-12</v>
      </c>
      <c r="H56" s="12">
        <f>H28+H37+H52</f>
        <v>-24</v>
      </c>
    </row>
    <row r="57" spans="1:8" s="37" customFormat="1" ht="13.5" customHeight="1">
      <c r="A57" s="1"/>
      <c r="B57" s="1"/>
      <c r="C57" s="1"/>
      <c r="D57" s="1"/>
      <c r="E57" s="1"/>
      <c r="F57" s="1"/>
      <c r="G57" s="1"/>
      <c r="H57" s="1"/>
    </row>
    <row r="58" spans="1:8" ht="13.5" customHeight="1">
      <c r="A58" s="37" t="s">
        <v>123</v>
      </c>
      <c r="B58" s="37"/>
      <c r="C58" s="37"/>
      <c r="D58" s="37"/>
      <c r="E58" s="37"/>
      <c r="F58" s="21">
        <v>1447</v>
      </c>
      <c r="G58" s="38"/>
      <c r="H58" s="21">
        <v>1388</v>
      </c>
    </row>
    <row r="60" spans="1:8" ht="13.5" customHeight="1" thickBot="1">
      <c r="A60" s="1" t="s">
        <v>124</v>
      </c>
      <c r="F60" s="5">
        <f>SUM(F56:F58)</f>
        <v>1435</v>
      </c>
      <c r="H60" s="5">
        <f>SUM(H56:H58)</f>
        <v>1364</v>
      </c>
    </row>
    <row r="61" spans="1:8" ht="13.5" customHeight="1" thickTop="1"/>
    <row r="63" spans="1:8" ht="13.5" customHeight="1">
      <c r="A63" s="1" t="s">
        <v>128</v>
      </c>
    </row>
    <row r="65" spans="1:8" ht="13.5" customHeight="1">
      <c r="B65" s="1" t="s">
        <v>23</v>
      </c>
      <c r="F65" s="3">
        <v>1428</v>
      </c>
      <c r="G65" s="3"/>
      <c r="H65" s="3">
        <v>1358</v>
      </c>
    </row>
    <row r="66" spans="1:8" ht="13.5" customHeight="1">
      <c r="B66" s="1" t="s">
        <v>126</v>
      </c>
      <c r="F66" s="4">
        <v>7</v>
      </c>
      <c r="G66" s="4"/>
      <c r="H66" s="4">
        <v>6</v>
      </c>
    </row>
    <row r="67" spans="1:8" ht="13.5" customHeight="1" thickBot="1">
      <c r="B67" s="1" t="s">
        <v>127</v>
      </c>
      <c r="F67" s="11">
        <f>SUM(F65:F66)</f>
        <v>1435</v>
      </c>
      <c r="G67" s="4"/>
      <c r="H67" s="11">
        <f>SUM(H65:H66)</f>
        <v>1364</v>
      </c>
    </row>
    <row r="68" spans="1:8" ht="13.5" customHeight="1" thickTop="1"/>
    <row r="70" spans="1:8" ht="13.5" customHeight="1">
      <c r="A70" s="1" t="s">
        <v>60</v>
      </c>
    </row>
    <row r="72" spans="1:8" ht="13.5" customHeight="1">
      <c r="B72" s="1" t="s">
        <v>189</v>
      </c>
      <c r="F72" s="3">
        <v>164</v>
      </c>
      <c r="H72" s="3">
        <v>325</v>
      </c>
    </row>
    <row r="73" spans="1:8" ht="13.5" customHeight="1">
      <c r="B73" s="1" t="s">
        <v>99</v>
      </c>
      <c r="F73" s="3">
        <v>53</v>
      </c>
      <c r="H73" s="3">
        <v>53</v>
      </c>
    </row>
    <row r="74" spans="1:8" ht="13.5" customHeight="1">
      <c r="B74" s="50"/>
    </row>
    <row r="76" spans="1:8" ht="13.5" customHeight="1">
      <c r="A76" s="55" t="s">
        <v>61</v>
      </c>
      <c r="B76" s="55"/>
      <c r="C76" s="55"/>
      <c r="D76" s="55"/>
      <c r="E76" s="55"/>
      <c r="F76" s="55"/>
      <c r="G76" s="55"/>
      <c r="H76" s="55"/>
    </row>
    <row r="79" spans="1:8" ht="13.5" customHeight="1">
      <c r="A79" s="91" t="s">
        <v>122</v>
      </c>
      <c r="B79" s="91"/>
      <c r="C79" s="91"/>
      <c r="D79" s="91"/>
      <c r="E79" s="91"/>
      <c r="F79" s="91"/>
      <c r="G79" s="91"/>
      <c r="H79" s="91"/>
    </row>
  </sheetData>
  <sheetProtection algorithmName="SHA-512" hashValue="GQjZfzqODLNIS67eMaeCrJ/tbj4mWDkLDNxGVm2eYqD5FcMcs7KjsrQ4PTLoXEzrQYCjoMyY5yjJtllmhZx5sg==" saltValue="vzHLw5cljyzK7ryRuCBfJA==" spinCount="100000" sheet="1" objects="1" scenarios="1"/>
  <mergeCells count="7">
    <mergeCell ref="A4:H4"/>
    <mergeCell ref="A5:H5"/>
    <mergeCell ref="A79:H79"/>
    <mergeCell ref="A1:H1"/>
    <mergeCell ref="A2:H2"/>
    <mergeCell ref="A3:H3"/>
    <mergeCell ref="F8:H8"/>
  </mergeCells>
  <printOptions horizontalCentered="1"/>
  <pageMargins left="0.7" right="0.7" top="0.75" bottom="0.75" header="0.3" footer="0.3"/>
  <pageSetup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R48"/>
  <sheetViews>
    <sheetView zoomScale="80" zoomScaleNormal="80" workbookViewId="0">
      <selection sqref="A1:P1"/>
    </sheetView>
  </sheetViews>
  <sheetFormatPr defaultRowHeight="13.5" customHeight="1"/>
  <cols>
    <col min="1" max="1" width="4.7109375" style="1" customWidth="1"/>
    <col min="2" max="2" width="4.42578125" style="1" customWidth="1"/>
    <col min="3" max="3" width="38.85546875" style="1" customWidth="1"/>
    <col min="4" max="4" width="2.7109375" style="1" customWidth="1"/>
    <col min="5" max="6" width="10.7109375" style="1" customWidth="1"/>
    <col min="7" max="7" width="2.7109375" style="1" customWidth="1"/>
    <col min="8" max="9" width="10.7109375" style="1" customWidth="1"/>
    <col min="10" max="10" width="2.7109375" style="1" customWidth="1"/>
    <col min="11" max="12" width="10.7109375" style="1" customWidth="1"/>
    <col min="13" max="13" width="2.7109375" style="1" customWidth="1"/>
    <col min="14" max="15" width="10.7109375" style="1" customWidth="1"/>
    <col min="16" max="16" width="2.7109375" style="1" customWidth="1"/>
    <col min="17" max="16384" width="9.140625" style="1"/>
  </cols>
  <sheetData>
    <row r="1" spans="1:16" s="9" customFormat="1" ht="15.75" customHeight="1">
      <c r="A1" s="95" t="s">
        <v>0</v>
      </c>
      <c r="B1" s="95"/>
      <c r="C1" s="95"/>
      <c r="D1" s="95"/>
      <c r="E1" s="95"/>
      <c r="F1" s="95"/>
      <c r="G1" s="95"/>
      <c r="H1" s="95"/>
      <c r="I1" s="95"/>
      <c r="J1" s="95"/>
      <c r="K1" s="95"/>
      <c r="L1" s="95"/>
      <c r="M1" s="95"/>
      <c r="N1" s="95"/>
      <c r="O1" s="95"/>
      <c r="P1" s="95"/>
    </row>
    <row r="2" spans="1:16" s="9" customFormat="1" ht="15.75" customHeight="1">
      <c r="A2" s="95" t="s">
        <v>105</v>
      </c>
      <c r="B2" s="95"/>
      <c r="C2" s="95"/>
      <c r="D2" s="95"/>
      <c r="E2" s="95"/>
      <c r="F2" s="95"/>
      <c r="G2" s="95"/>
      <c r="H2" s="95"/>
      <c r="I2" s="95"/>
      <c r="J2" s="95"/>
      <c r="K2" s="95"/>
      <c r="L2" s="95"/>
      <c r="M2" s="95"/>
      <c r="N2" s="95"/>
      <c r="O2" s="95"/>
      <c r="P2" s="95"/>
    </row>
    <row r="3" spans="1:16" s="9" customFormat="1" ht="15.75" customHeight="1">
      <c r="A3" s="95" t="s">
        <v>2</v>
      </c>
      <c r="B3" s="95"/>
      <c r="C3" s="95"/>
      <c r="D3" s="95"/>
      <c r="E3" s="95"/>
      <c r="F3" s="95"/>
      <c r="G3" s="95"/>
      <c r="H3" s="95"/>
      <c r="I3" s="95"/>
      <c r="J3" s="95"/>
      <c r="K3" s="95"/>
      <c r="L3" s="95"/>
      <c r="M3" s="95"/>
      <c r="N3" s="95"/>
      <c r="O3" s="95"/>
      <c r="P3" s="95"/>
    </row>
    <row r="4" spans="1:16" s="9" customFormat="1" ht="15.75" customHeight="1">
      <c r="A4" s="95" t="s">
        <v>3</v>
      </c>
      <c r="B4" s="95"/>
      <c r="C4" s="95"/>
      <c r="D4" s="95"/>
      <c r="E4" s="95"/>
      <c r="F4" s="95"/>
      <c r="G4" s="95"/>
      <c r="H4" s="95"/>
      <c r="I4" s="95"/>
      <c r="J4" s="95"/>
      <c r="K4" s="95"/>
      <c r="L4" s="95"/>
      <c r="M4" s="95"/>
      <c r="N4" s="95"/>
      <c r="O4" s="95"/>
      <c r="P4" s="95"/>
    </row>
    <row r="5" spans="1:16" s="9" customFormat="1" ht="15.75" customHeight="1">
      <c r="A5" s="95" t="s">
        <v>4</v>
      </c>
      <c r="B5" s="95"/>
      <c r="C5" s="95"/>
      <c r="D5" s="95"/>
      <c r="E5" s="95"/>
      <c r="F5" s="95"/>
      <c r="G5" s="95"/>
      <c r="H5" s="95"/>
      <c r="I5" s="95"/>
      <c r="J5" s="95"/>
      <c r="K5" s="95"/>
      <c r="L5" s="95"/>
      <c r="M5" s="95"/>
      <c r="N5" s="95"/>
      <c r="O5" s="95"/>
      <c r="P5" s="95"/>
    </row>
    <row r="6" spans="1:16" ht="15.75" customHeight="1"/>
    <row r="7" spans="1:16" ht="13.5" customHeight="1">
      <c r="E7" s="97" t="s">
        <v>15</v>
      </c>
      <c r="F7" s="97"/>
      <c r="G7" s="97"/>
      <c r="H7" s="97"/>
      <c r="I7" s="97"/>
      <c r="J7" s="8"/>
      <c r="K7" s="97" t="s">
        <v>175</v>
      </c>
      <c r="L7" s="97"/>
      <c r="M7" s="97"/>
      <c r="N7" s="97"/>
      <c r="O7" s="97"/>
    </row>
    <row r="8" spans="1:16" ht="13.5" customHeight="1">
      <c r="E8" s="97" t="s">
        <v>176</v>
      </c>
      <c r="F8" s="97"/>
      <c r="G8" s="97"/>
      <c r="H8" s="97"/>
      <c r="I8" s="97"/>
      <c r="J8" s="8"/>
      <c r="K8" s="97" t="s">
        <v>176</v>
      </c>
      <c r="L8" s="97"/>
      <c r="M8" s="97"/>
      <c r="N8" s="97"/>
      <c r="O8" s="97"/>
    </row>
    <row r="9" spans="1:16" ht="30.75" customHeight="1" thickBot="1">
      <c r="C9" s="15"/>
      <c r="D9" s="15"/>
      <c r="E9" s="54">
        <v>2021</v>
      </c>
      <c r="F9" s="33" t="s">
        <v>62</v>
      </c>
      <c r="G9" s="60"/>
      <c r="H9" s="54">
        <v>2020</v>
      </c>
      <c r="I9" s="33" t="s">
        <v>62</v>
      </c>
      <c r="J9" s="60"/>
      <c r="K9" s="54">
        <v>2021</v>
      </c>
      <c r="L9" s="33" t="s">
        <v>62</v>
      </c>
      <c r="M9" s="60"/>
      <c r="N9" s="54">
        <v>2020</v>
      </c>
      <c r="O9" s="33" t="s">
        <v>62</v>
      </c>
    </row>
    <row r="10" spans="1:16" ht="13.5" customHeight="1">
      <c r="C10" s="15"/>
      <c r="D10" s="15"/>
      <c r="E10" s="15"/>
      <c r="F10" s="15"/>
      <c r="G10" s="15"/>
      <c r="H10" s="108"/>
      <c r="I10" s="108"/>
      <c r="J10" s="34"/>
      <c r="K10" s="15"/>
      <c r="L10" s="15"/>
      <c r="M10" s="15"/>
      <c r="N10" s="108"/>
      <c r="O10" s="108"/>
    </row>
    <row r="11" spans="1:16" ht="13.5" customHeight="1">
      <c r="A11" s="1" t="s">
        <v>135</v>
      </c>
      <c r="C11" s="15"/>
      <c r="D11" s="15"/>
      <c r="E11" s="14">
        <v>264</v>
      </c>
      <c r="F11" s="29">
        <v>0.86</v>
      </c>
      <c r="G11" s="15"/>
      <c r="H11" s="14">
        <v>199</v>
      </c>
      <c r="I11" s="29">
        <v>0.64</v>
      </c>
      <c r="J11" s="15"/>
      <c r="K11" s="14">
        <v>768</v>
      </c>
      <c r="L11" s="29">
        <v>2.5</v>
      </c>
      <c r="M11" s="50"/>
      <c r="N11" s="14">
        <v>497</v>
      </c>
      <c r="O11" s="29">
        <v>1.59</v>
      </c>
      <c r="P11" s="50"/>
    </row>
    <row r="12" spans="1:16" ht="13.5" customHeight="1">
      <c r="B12" s="1" t="s">
        <v>63</v>
      </c>
      <c r="C12" s="15"/>
      <c r="D12" s="15"/>
      <c r="E12" s="15"/>
      <c r="F12" s="15"/>
      <c r="G12" s="15"/>
      <c r="J12" s="15"/>
      <c r="K12" s="15"/>
      <c r="L12" s="15"/>
      <c r="M12" s="15"/>
      <c r="P12" s="15"/>
    </row>
    <row r="13" spans="1:16" ht="13.5" customHeight="1">
      <c r="C13" s="15" t="s">
        <v>165</v>
      </c>
      <c r="D13" s="15"/>
      <c r="E13" s="67" t="s">
        <v>182</v>
      </c>
      <c r="F13" s="67" t="s">
        <v>182</v>
      </c>
      <c r="G13" s="15"/>
      <c r="H13" s="67" t="s">
        <v>182</v>
      </c>
      <c r="I13" s="67" t="s">
        <v>182</v>
      </c>
      <c r="J13" s="15"/>
      <c r="K13" s="17">
        <v>2</v>
      </c>
      <c r="L13" s="35">
        <v>0.01</v>
      </c>
      <c r="M13" s="15"/>
      <c r="N13" s="17">
        <v>99</v>
      </c>
      <c r="O13" s="35">
        <v>0.32</v>
      </c>
      <c r="P13" s="15"/>
    </row>
    <row r="14" spans="1:16" ht="13.5" customHeight="1">
      <c r="C14" s="15" t="s">
        <v>64</v>
      </c>
      <c r="D14" s="15"/>
      <c r="E14" s="17">
        <v>53</v>
      </c>
      <c r="F14" s="35">
        <v>0.17</v>
      </c>
      <c r="G14" s="15"/>
      <c r="H14" s="17">
        <v>45</v>
      </c>
      <c r="I14" s="35">
        <v>0.15</v>
      </c>
      <c r="J14" s="15"/>
      <c r="K14" s="17">
        <v>143</v>
      </c>
      <c r="L14" s="35">
        <v>0.47</v>
      </c>
      <c r="M14" s="15"/>
      <c r="N14" s="17">
        <v>139</v>
      </c>
      <c r="O14" s="35">
        <v>0.45</v>
      </c>
      <c r="P14" s="15"/>
    </row>
    <row r="15" spans="1:16" ht="13.5" customHeight="1">
      <c r="C15" s="15" t="s">
        <v>65</v>
      </c>
      <c r="D15" s="15"/>
      <c r="E15" s="31">
        <v>12</v>
      </c>
      <c r="F15" s="67">
        <v>0.04</v>
      </c>
      <c r="G15" s="15"/>
      <c r="H15" s="31">
        <v>13</v>
      </c>
      <c r="I15" s="67">
        <v>0.04</v>
      </c>
      <c r="J15" s="15"/>
      <c r="K15" s="17">
        <v>32</v>
      </c>
      <c r="L15" s="35">
        <v>0.1</v>
      </c>
      <c r="M15" s="15"/>
      <c r="N15" s="31">
        <v>41</v>
      </c>
      <c r="O15" s="67">
        <v>0.13</v>
      </c>
      <c r="P15" s="15"/>
    </row>
    <row r="16" spans="1:16" ht="13.5" customHeight="1">
      <c r="C16" s="15" t="s">
        <v>66</v>
      </c>
      <c r="D16" s="15"/>
      <c r="E16" s="17">
        <v>10</v>
      </c>
      <c r="F16" s="35">
        <v>0.03</v>
      </c>
      <c r="G16" s="15"/>
      <c r="H16" s="17">
        <v>9</v>
      </c>
      <c r="I16" s="35">
        <v>0.03</v>
      </c>
      <c r="J16" s="15"/>
      <c r="K16" s="17">
        <v>32</v>
      </c>
      <c r="L16" s="35">
        <v>0.1</v>
      </c>
      <c r="M16" s="15"/>
      <c r="N16" s="17">
        <v>33</v>
      </c>
      <c r="O16" s="35">
        <v>0.11</v>
      </c>
      <c r="P16" s="15"/>
    </row>
    <row r="17" spans="1:16" ht="13.5" customHeight="1">
      <c r="C17" s="15" t="s">
        <v>158</v>
      </c>
      <c r="D17" s="15"/>
      <c r="E17" s="67" t="s">
        <v>182</v>
      </c>
      <c r="F17" s="67" t="s">
        <v>182</v>
      </c>
      <c r="G17" s="15"/>
      <c r="H17" s="67" t="s">
        <v>182</v>
      </c>
      <c r="I17" s="67" t="s">
        <v>182</v>
      </c>
      <c r="J17" s="15"/>
      <c r="K17" s="17">
        <v>17</v>
      </c>
      <c r="L17" s="35">
        <v>0.06</v>
      </c>
      <c r="M17" s="15"/>
      <c r="N17" s="67" t="s">
        <v>182</v>
      </c>
      <c r="O17" s="67" t="s">
        <v>182</v>
      </c>
      <c r="P17" s="15"/>
    </row>
    <row r="18" spans="1:16" ht="13.5" customHeight="1">
      <c r="C18" s="15" t="s">
        <v>170</v>
      </c>
      <c r="D18" s="15"/>
      <c r="E18" s="67" t="s">
        <v>182</v>
      </c>
      <c r="F18" s="67" t="s">
        <v>182</v>
      </c>
      <c r="G18" s="15"/>
      <c r="H18" s="67" t="s">
        <v>182</v>
      </c>
      <c r="I18" s="67" t="s">
        <v>182</v>
      </c>
      <c r="J18" s="15"/>
      <c r="K18" s="17">
        <v>4</v>
      </c>
      <c r="L18" s="35">
        <v>0.01</v>
      </c>
      <c r="M18" s="15"/>
      <c r="N18" s="67" t="s">
        <v>182</v>
      </c>
      <c r="O18" s="67" t="s">
        <v>182</v>
      </c>
      <c r="P18" s="15"/>
    </row>
    <row r="19" spans="1:16" ht="13.5" customHeight="1">
      <c r="C19" s="15" t="s">
        <v>67</v>
      </c>
      <c r="D19" s="15"/>
      <c r="E19" s="17">
        <f>1-8</f>
        <v>-7</v>
      </c>
      <c r="F19" s="67">
        <v>-0.03</v>
      </c>
      <c r="G19" s="15"/>
      <c r="H19" s="17">
        <v>2</v>
      </c>
      <c r="I19" s="67" t="s">
        <v>182</v>
      </c>
      <c r="J19" s="15"/>
      <c r="K19" s="17">
        <f>1+1-14</f>
        <v>-12</v>
      </c>
      <c r="L19" s="67">
        <v>-0.05</v>
      </c>
      <c r="M19" s="15"/>
      <c r="N19" s="17">
        <v>-21</v>
      </c>
      <c r="O19" s="67">
        <v>-7.0000000000000007E-2</v>
      </c>
      <c r="P19" s="15"/>
    </row>
    <row r="20" spans="1:16" ht="13.5" customHeight="1">
      <c r="C20" s="15" t="s">
        <v>68</v>
      </c>
      <c r="D20" s="15"/>
      <c r="E20" s="17">
        <v>5</v>
      </c>
      <c r="F20" s="35">
        <v>0.03</v>
      </c>
      <c r="G20" s="15"/>
      <c r="H20" s="17">
        <v>-25</v>
      </c>
      <c r="I20" s="35">
        <v>-0.08</v>
      </c>
      <c r="J20" s="15"/>
      <c r="K20" s="17">
        <v>-22</v>
      </c>
      <c r="L20" s="35">
        <v>-0.06</v>
      </c>
      <c r="M20" s="15"/>
      <c r="N20" s="17">
        <v>-70</v>
      </c>
      <c r="O20" s="35">
        <v>-0.23</v>
      </c>
    </row>
    <row r="21" spans="1:16" ht="13.5" customHeight="1" thickBot="1">
      <c r="A21" s="1" t="s">
        <v>112</v>
      </c>
      <c r="C21" s="15"/>
      <c r="D21" s="15"/>
      <c r="E21" s="18">
        <f>SUM(E11:E20)</f>
        <v>337</v>
      </c>
      <c r="F21" s="36">
        <f>SUM(F11:F20)</f>
        <v>1.1000000000000001</v>
      </c>
      <c r="G21" s="15"/>
      <c r="H21" s="18">
        <f>SUM(H11:H20)</f>
        <v>243</v>
      </c>
      <c r="I21" s="36">
        <f>SUM(I11:I20)</f>
        <v>0.78000000000000014</v>
      </c>
      <c r="J21" s="15"/>
      <c r="K21" s="18">
        <f>SUM(K11:K20)</f>
        <v>964</v>
      </c>
      <c r="L21" s="36">
        <f>SUM(L11:L20)</f>
        <v>3.1399999999999997</v>
      </c>
      <c r="M21" s="50"/>
      <c r="N21" s="18">
        <f>SUM(N11:N20)</f>
        <v>718</v>
      </c>
      <c r="O21" s="36">
        <f>SUM(O11:O20)</f>
        <v>2.3000000000000003</v>
      </c>
      <c r="P21" s="50"/>
    </row>
    <row r="22" spans="1:16" ht="13.5" customHeight="1" thickTop="1">
      <c r="C22" s="15"/>
      <c r="D22" s="15"/>
      <c r="E22" s="15"/>
      <c r="F22" s="15"/>
      <c r="G22" s="15"/>
      <c r="H22" s="15"/>
      <c r="I22" s="15"/>
      <c r="J22" s="15"/>
      <c r="K22" s="15"/>
      <c r="L22" s="15"/>
      <c r="M22" s="15"/>
      <c r="N22" s="15"/>
      <c r="O22" s="15"/>
    </row>
    <row r="23" spans="1:16" ht="13.5" customHeight="1">
      <c r="C23" s="15"/>
      <c r="D23" s="15"/>
      <c r="E23" s="15"/>
      <c r="F23" s="15"/>
      <c r="G23" s="15"/>
      <c r="H23" s="15"/>
      <c r="I23" s="15"/>
      <c r="J23" s="15"/>
      <c r="K23" s="15"/>
      <c r="L23" s="15"/>
      <c r="M23" s="15"/>
      <c r="N23" s="15"/>
      <c r="O23" s="15"/>
    </row>
    <row r="24" spans="1:16" ht="46.5" customHeight="1">
      <c r="A24" s="100" t="s">
        <v>179</v>
      </c>
      <c r="B24" s="100"/>
      <c r="C24" s="100"/>
      <c r="D24" s="100"/>
      <c r="E24" s="100"/>
      <c r="F24" s="100"/>
      <c r="G24" s="100"/>
      <c r="H24" s="100"/>
      <c r="I24" s="100"/>
      <c r="J24" s="100"/>
      <c r="K24" s="100"/>
      <c r="L24" s="100"/>
      <c r="M24" s="100"/>
      <c r="N24" s="100"/>
      <c r="O24" s="100"/>
    </row>
    <row r="25" spans="1:16" ht="9" customHeight="1">
      <c r="A25" s="102"/>
      <c r="B25" s="103"/>
      <c r="C25" s="103"/>
      <c r="D25" s="103"/>
      <c r="E25" s="103"/>
      <c r="F25" s="103"/>
      <c r="G25" s="103"/>
      <c r="H25" s="103"/>
      <c r="I25" s="103"/>
      <c r="J25" s="103"/>
      <c r="K25" s="61"/>
      <c r="L25" s="61"/>
      <c r="M25" s="61"/>
      <c r="N25" s="61"/>
      <c r="O25" s="61"/>
    </row>
    <row r="26" spans="1:16" ht="45" customHeight="1">
      <c r="A26" s="100" t="s">
        <v>171</v>
      </c>
      <c r="B26" s="100"/>
      <c r="C26" s="100"/>
      <c r="D26" s="100"/>
      <c r="E26" s="100"/>
      <c r="F26" s="100"/>
      <c r="G26" s="100"/>
      <c r="H26" s="100"/>
      <c r="I26" s="100"/>
      <c r="J26" s="100"/>
      <c r="K26" s="100"/>
      <c r="L26" s="100"/>
      <c r="M26" s="100"/>
      <c r="N26" s="100"/>
      <c r="O26" s="100"/>
    </row>
    <row r="27" spans="1:16" ht="21.75" customHeight="1">
      <c r="A27" s="83"/>
      <c r="B27" s="100" t="s">
        <v>142</v>
      </c>
      <c r="C27" s="100"/>
      <c r="D27" s="100"/>
      <c r="E27" s="100"/>
      <c r="F27" s="100"/>
      <c r="G27" s="100"/>
      <c r="H27" s="100"/>
      <c r="I27" s="100"/>
      <c r="J27" s="100"/>
      <c r="K27" s="100"/>
      <c r="L27" s="100"/>
      <c r="M27" s="100"/>
      <c r="N27" s="100"/>
      <c r="O27" s="100"/>
    </row>
    <row r="28" spans="1:16" ht="61.5" customHeight="1">
      <c r="A28" s="58"/>
      <c r="B28" s="100" t="s">
        <v>174</v>
      </c>
      <c r="C28" s="100"/>
      <c r="D28" s="100"/>
      <c r="E28" s="100"/>
      <c r="F28" s="100"/>
      <c r="G28" s="100"/>
      <c r="H28" s="100"/>
      <c r="I28" s="100"/>
      <c r="J28" s="100"/>
      <c r="K28" s="100"/>
      <c r="L28" s="100"/>
      <c r="M28" s="100"/>
      <c r="N28" s="100"/>
      <c r="O28" s="100"/>
    </row>
    <row r="29" spans="1:16" ht="46.5" customHeight="1">
      <c r="A29" s="58"/>
      <c r="B29" s="100" t="s">
        <v>139</v>
      </c>
      <c r="C29" s="100"/>
      <c r="D29" s="100"/>
      <c r="E29" s="100"/>
      <c r="F29" s="100"/>
      <c r="G29" s="100"/>
      <c r="H29" s="100"/>
      <c r="I29" s="100"/>
      <c r="J29" s="100"/>
      <c r="K29" s="100"/>
      <c r="L29" s="100"/>
      <c r="M29" s="100"/>
      <c r="N29" s="100"/>
      <c r="O29" s="100"/>
    </row>
    <row r="30" spans="1:16" ht="31.5" hidden="1" customHeight="1">
      <c r="A30" s="58"/>
      <c r="B30" s="101" t="s">
        <v>150</v>
      </c>
      <c r="C30" s="101"/>
      <c r="D30" s="101"/>
      <c r="E30" s="101"/>
      <c r="F30" s="101"/>
      <c r="G30" s="101"/>
      <c r="H30" s="101"/>
      <c r="I30" s="101"/>
      <c r="J30" s="101"/>
      <c r="K30" s="101"/>
      <c r="L30" s="101"/>
      <c r="M30" s="101"/>
      <c r="N30" s="101"/>
      <c r="O30" s="101"/>
    </row>
    <row r="31" spans="1:16" ht="46.5" customHeight="1">
      <c r="A31" s="58"/>
      <c r="B31" s="107" t="s">
        <v>173</v>
      </c>
      <c r="C31" s="107"/>
      <c r="D31" s="107"/>
      <c r="E31" s="107"/>
      <c r="F31" s="107"/>
      <c r="G31" s="107"/>
      <c r="H31" s="107"/>
      <c r="I31" s="107"/>
      <c r="J31" s="107"/>
      <c r="K31" s="107"/>
      <c r="L31" s="107"/>
      <c r="M31" s="107"/>
      <c r="N31" s="107"/>
      <c r="O31" s="107"/>
    </row>
    <row r="32" spans="1:16" ht="22.5" customHeight="1">
      <c r="A32" s="58"/>
      <c r="B32" s="106" t="s">
        <v>148</v>
      </c>
      <c r="C32" s="106"/>
      <c r="D32" s="106"/>
      <c r="E32" s="106"/>
      <c r="F32" s="106"/>
      <c r="G32" s="106"/>
      <c r="H32" s="106"/>
      <c r="I32" s="106"/>
      <c r="J32" s="106"/>
      <c r="K32" s="106"/>
      <c r="L32" s="106"/>
      <c r="M32" s="106"/>
      <c r="N32" s="106"/>
      <c r="O32" s="106"/>
    </row>
    <row r="33" spans="1:18" ht="31.5" hidden="1" customHeight="1">
      <c r="A33" s="57"/>
      <c r="B33" s="101" t="s">
        <v>111</v>
      </c>
      <c r="C33" s="101"/>
      <c r="D33" s="101"/>
      <c r="E33" s="101"/>
      <c r="F33" s="101"/>
      <c r="G33" s="101"/>
      <c r="H33" s="101"/>
      <c r="I33" s="101"/>
      <c r="J33" s="101"/>
      <c r="K33" s="101"/>
      <c r="L33" s="101"/>
      <c r="M33" s="101"/>
      <c r="N33" s="101"/>
      <c r="O33" s="101"/>
    </row>
    <row r="34" spans="1:18" ht="31.5" hidden="1" customHeight="1">
      <c r="A34" s="57"/>
      <c r="B34" s="101" t="s">
        <v>143</v>
      </c>
      <c r="C34" s="101"/>
      <c r="D34" s="101"/>
      <c r="E34" s="101"/>
      <c r="F34" s="101"/>
      <c r="G34" s="101"/>
      <c r="H34" s="101"/>
      <c r="I34" s="101"/>
      <c r="J34" s="101"/>
      <c r="K34" s="101"/>
      <c r="L34" s="101"/>
      <c r="M34" s="101"/>
      <c r="N34" s="101"/>
      <c r="O34" s="101"/>
      <c r="P34" s="56"/>
      <c r="Q34" s="56"/>
      <c r="R34" s="56"/>
    </row>
    <row r="35" spans="1:18" ht="31.5" hidden="1" customHeight="1">
      <c r="A35" s="57"/>
      <c r="B35" s="101" t="s">
        <v>147</v>
      </c>
      <c r="C35" s="101"/>
      <c r="D35" s="101"/>
      <c r="E35" s="101"/>
      <c r="F35" s="101"/>
      <c r="G35" s="101"/>
      <c r="H35" s="101"/>
      <c r="I35" s="101"/>
      <c r="J35" s="101"/>
      <c r="K35" s="101"/>
      <c r="L35" s="101"/>
      <c r="M35" s="101"/>
      <c r="N35" s="101"/>
      <c r="O35" s="101"/>
      <c r="P35" s="56"/>
      <c r="Q35" s="56"/>
      <c r="R35" s="56"/>
    </row>
    <row r="36" spans="1:18" ht="31.5" customHeight="1">
      <c r="A36" s="19"/>
      <c r="B36" s="101" t="s">
        <v>172</v>
      </c>
      <c r="C36" s="101"/>
      <c r="D36" s="101"/>
      <c r="E36" s="101"/>
      <c r="F36" s="101"/>
      <c r="G36" s="101"/>
      <c r="H36" s="101"/>
      <c r="I36" s="101"/>
      <c r="J36" s="101"/>
      <c r="K36" s="101"/>
      <c r="L36" s="101"/>
      <c r="M36" s="101"/>
      <c r="N36" s="101"/>
      <c r="O36" s="101"/>
    </row>
    <row r="37" spans="1:18" ht="31.5" hidden="1" customHeight="1">
      <c r="A37" s="57"/>
      <c r="B37" s="105" t="s">
        <v>129</v>
      </c>
      <c r="C37" s="105"/>
      <c r="D37" s="105"/>
      <c r="E37" s="105"/>
      <c r="F37" s="105"/>
      <c r="G37" s="105"/>
      <c r="H37" s="105"/>
      <c r="I37" s="105"/>
      <c r="J37" s="105"/>
      <c r="K37" s="105"/>
      <c r="L37" s="105"/>
      <c r="M37" s="105"/>
      <c r="N37" s="105"/>
      <c r="O37" s="105"/>
    </row>
    <row r="38" spans="1:18" ht="9" customHeight="1"/>
    <row r="39" spans="1:18" ht="66" customHeight="1">
      <c r="A39" s="104" t="s">
        <v>70</v>
      </c>
      <c r="B39" s="104"/>
      <c r="C39" s="104"/>
      <c r="D39" s="104"/>
      <c r="E39" s="104"/>
      <c r="F39" s="104"/>
      <c r="G39" s="104"/>
      <c r="H39" s="104"/>
      <c r="I39" s="104"/>
      <c r="J39" s="104"/>
      <c r="K39" s="104"/>
      <c r="L39" s="104"/>
      <c r="M39" s="104"/>
      <c r="N39" s="104"/>
      <c r="O39" s="104"/>
    </row>
    <row r="40" spans="1:18" ht="9.75" customHeight="1"/>
    <row r="41" spans="1:18" ht="78" customHeight="1">
      <c r="A41" s="104" t="s">
        <v>96</v>
      </c>
      <c r="B41" s="104"/>
      <c r="C41" s="104"/>
      <c r="D41" s="104"/>
      <c r="E41" s="104"/>
      <c r="F41" s="104"/>
      <c r="G41" s="104"/>
      <c r="H41" s="104"/>
      <c r="I41" s="104"/>
      <c r="J41" s="104"/>
      <c r="K41" s="104"/>
      <c r="L41" s="104"/>
      <c r="M41" s="104"/>
      <c r="N41" s="104"/>
      <c r="O41" s="104"/>
    </row>
    <row r="42" spans="1:18" ht="9.75" customHeight="1"/>
    <row r="43" spans="1:18" ht="45" customHeight="1">
      <c r="A43" s="104" t="s">
        <v>71</v>
      </c>
      <c r="B43" s="104"/>
      <c r="C43" s="104"/>
      <c r="D43" s="104"/>
      <c r="E43" s="104"/>
      <c r="F43" s="104"/>
      <c r="G43" s="104"/>
      <c r="H43" s="104"/>
      <c r="I43" s="104"/>
      <c r="J43" s="104"/>
      <c r="K43" s="104"/>
      <c r="L43" s="104"/>
      <c r="M43" s="104"/>
      <c r="N43" s="104"/>
      <c r="O43" s="104"/>
    </row>
    <row r="44" spans="1:18" ht="9" customHeight="1"/>
    <row r="45" spans="1:18" ht="13.5" customHeight="1">
      <c r="A45" s="1" t="s">
        <v>69</v>
      </c>
    </row>
    <row r="46" spans="1:18" ht="13.5" customHeight="1">
      <c r="A46" s="91"/>
      <c r="B46" s="91"/>
      <c r="C46" s="91"/>
      <c r="D46" s="91"/>
      <c r="E46" s="91"/>
      <c r="F46" s="91"/>
      <c r="G46" s="91"/>
      <c r="H46" s="91"/>
      <c r="I46" s="91"/>
      <c r="J46" s="91"/>
      <c r="K46" s="91"/>
      <c r="L46" s="91"/>
      <c r="M46" s="91"/>
      <c r="N46" s="91"/>
      <c r="O46" s="91"/>
    </row>
    <row r="48" spans="1:18" ht="13.5" customHeight="1">
      <c r="A48" s="91" t="s">
        <v>49</v>
      </c>
      <c r="B48" s="91"/>
      <c r="C48" s="91"/>
      <c r="D48" s="91"/>
      <c r="E48" s="91"/>
      <c r="F48" s="91"/>
      <c r="G48" s="91"/>
      <c r="H48" s="91"/>
      <c r="I48" s="91"/>
      <c r="J48" s="91"/>
      <c r="K48" s="91"/>
      <c r="L48" s="91"/>
      <c r="M48" s="91"/>
      <c r="N48" s="91"/>
      <c r="O48" s="91"/>
    </row>
  </sheetData>
  <sheetProtection algorithmName="SHA-512" hashValue="FcKpAGgWTKh6P9YuCiAGZ2E0YBSuoJy54prrHdax5JQsLJ7usHdkxkJAImklfrYuE8EBRnxTo/EpSb07wpQHTw==" saltValue="39MihYtxSmdwdFkGm5iT9g==" spinCount="100000" sheet="1" objects="1" scenarios="1"/>
  <mergeCells count="30">
    <mergeCell ref="K7:O7"/>
    <mergeCell ref="E7:I7"/>
    <mergeCell ref="A1:P1"/>
    <mergeCell ref="A2:P2"/>
    <mergeCell ref="A3:P3"/>
    <mergeCell ref="A4:P4"/>
    <mergeCell ref="A5:P5"/>
    <mergeCell ref="B32:O32"/>
    <mergeCell ref="B31:O31"/>
    <mergeCell ref="K8:O8"/>
    <mergeCell ref="N10:O10"/>
    <mergeCell ref="A24:O24"/>
    <mergeCell ref="E8:I8"/>
    <mergeCell ref="H10:I10"/>
    <mergeCell ref="A48:O48"/>
    <mergeCell ref="A46:O46"/>
    <mergeCell ref="B28:O28"/>
    <mergeCell ref="B30:O30"/>
    <mergeCell ref="A25:J25"/>
    <mergeCell ref="A26:O26"/>
    <mergeCell ref="A43:O43"/>
    <mergeCell ref="B29:O29"/>
    <mergeCell ref="A41:O41"/>
    <mergeCell ref="B36:O36"/>
    <mergeCell ref="B34:O34"/>
    <mergeCell ref="B33:O33"/>
    <mergeCell ref="A39:O39"/>
    <mergeCell ref="B37:O37"/>
    <mergeCell ref="B27:O27"/>
    <mergeCell ref="B35:O35"/>
  </mergeCells>
  <printOptions horizontalCentered="1"/>
  <pageMargins left="0.7" right="0.7" top="0.5" bottom="0.5" header="0.3" footer="0.3"/>
  <pageSetup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68"/>
  <sheetViews>
    <sheetView zoomScale="80" zoomScaleNormal="80" workbookViewId="0">
      <selection sqref="A1:E1"/>
    </sheetView>
  </sheetViews>
  <sheetFormatPr defaultRowHeight="12.75"/>
  <cols>
    <col min="1" max="1" width="60.28515625" style="1" customWidth="1"/>
    <col min="2" max="2" width="1.85546875" style="1" customWidth="1"/>
    <col min="3" max="3" width="23.7109375" style="1" customWidth="1"/>
    <col min="4" max="4" width="1.85546875" style="1" customWidth="1"/>
    <col min="5" max="5" width="23.7109375" style="1" customWidth="1"/>
    <col min="6" max="6" width="1.85546875" style="1" customWidth="1"/>
    <col min="7" max="7" width="15.85546875" style="1" customWidth="1"/>
    <col min="8" max="8" width="11.85546875" style="1" customWidth="1"/>
    <col min="9" max="16384" width="9.140625" style="1"/>
  </cols>
  <sheetData>
    <row r="1" spans="1:9" s="9" customFormat="1" ht="15.75" customHeight="1">
      <c r="A1" s="95" t="s">
        <v>0</v>
      </c>
      <c r="B1" s="95"/>
      <c r="C1" s="95"/>
      <c r="D1" s="95"/>
      <c r="E1" s="95"/>
      <c r="F1" s="95"/>
      <c r="G1" s="95"/>
      <c r="H1" s="95"/>
      <c r="I1" s="95"/>
    </row>
    <row r="2" spans="1:9" s="9" customFormat="1" ht="15.75" customHeight="1">
      <c r="A2" s="95" t="s">
        <v>76</v>
      </c>
      <c r="B2" s="95"/>
      <c r="C2" s="95"/>
      <c r="D2" s="95"/>
      <c r="E2" s="95"/>
      <c r="F2" s="48"/>
      <c r="G2" s="48"/>
    </row>
    <row r="3" spans="1:9" s="9" customFormat="1" ht="15.75" customHeight="1">
      <c r="A3" s="95" t="s">
        <v>77</v>
      </c>
      <c r="B3" s="95"/>
      <c r="C3" s="95"/>
      <c r="D3" s="95"/>
      <c r="E3" s="95"/>
      <c r="F3" s="48"/>
      <c r="G3" s="48"/>
    </row>
    <row r="4" spans="1:9" s="9" customFormat="1" ht="15.75" customHeight="1">
      <c r="A4" s="95" t="s">
        <v>3</v>
      </c>
      <c r="B4" s="95"/>
      <c r="C4" s="95"/>
      <c r="D4" s="95"/>
      <c r="E4" s="95"/>
      <c r="F4" s="48"/>
      <c r="G4" s="48"/>
    </row>
    <row r="5" spans="1:9" s="9" customFormat="1" ht="15.75" customHeight="1">
      <c r="A5" s="95" t="s">
        <v>4</v>
      </c>
      <c r="B5" s="95"/>
      <c r="C5" s="95"/>
      <c r="D5" s="95"/>
      <c r="E5" s="95"/>
      <c r="F5" s="48"/>
      <c r="G5" s="48"/>
    </row>
    <row r="8" spans="1:9">
      <c r="A8" s="109" t="s">
        <v>138</v>
      </c>
      <c r="B8" s="109"/>
      <c r="C8" s="109"/>
      <c r="D8" s="109"/>
      <c r="E8" s="109"/>
    </row>
    <row r="10" spans="1:9">
      <c r="A10" s="8" t="s">
        <v>85</v>
      </c>
    </row>
    <row r="11" spans="1:9" ht="13.5" thickBot="1">
      <c r="C11" s="6" t="s">
        <v>180</v>
      </c>
      <c r="E11" s="85" t="s">
        <v>181</v>
      </c>
      <c r="F11" s="7"/>
    </row>
    <row r="12" spans="1:9">
      <c r="A12" s="2" t="s">
        <v>73</v>
      </c>
      <c r="C12" s="3">
        <v>680</v>
      </c>
      <c r="E12" s="3">
        <v>557</v>
      </c>
    </row>
    <row r="13" spans="1:9">
      <c r="A13" s="2" t="s">
        <v>74</v>
      </c>
      <c r="C13" s="22">
        <v>0.6</v>
      </c>
      <c r="E13" s="22">
        <v>0.59299999999999997</v>
      </c>
    </row>
    <row r="14" spans="1:9">
      <c r="A14" s="2" t="s">
        <v>75</v>
      </c>
      <c r="C14" s="3">
        <v>170</v>
      </c>
      <c r="E14" s="3">
        <v>126</v>
      </c>
    </row>
    <row r="15" spans="1:9">
      <c r="A15" s="2" t="s">
        <v>94</v>
      </c>
      <c r="C15" s="22">
        <v>0.25</v>
      </c>
      <c r="E15" s="22">
        <v>0.22600000000000001</v>
      </c>
    </row>
    <row r="18" spans="1:6">
      <c r="A18" s="8" t="s">
        <v>86</v>
      </c>
    </row>
    <row r="19" spans="1:6" ht="13.5" thickBot="1">
      <c r="C19" s="72" t="str">
        <f>C11</f>
        <v>Q3'21</v>
      </c>
      <c r="E19" s="85" t="str">
        <f>E11</f>
        <v>Q3'20</v>
      </c>
      <c r="F19" s="20"/>
    </row>
    <row r="20" spans="1:6">
      <c r="A20" s="2" t="s">
        <v>73</v>
      </c>
      <c r="C20" s="3">
        <v>346</v>
      </c>
      <c r="E20" s="3">
        <v>241</v>
      </c>
    </row>
    <row r="21" spans="1:6">
      <c r="A21" s="2" t="s">
        <v>74</v>
      </c>
      <c r="C21" s="22">
        <v>0.53500000000000003</v>
      </c>
      <c r="E21" s="22">
        <v>0.498</v>
      </c>
    </row>
    <row r="22" spans="1:6">
      <c r="A22" s="2" t="s">
        <v>75</v>
      </c>
      <c r="C22" s="3">
        <v>78</v>
      </c>
      <c r="E22" s="3">
        <v>41</v>
      </c>
    </row>
    <row r="23" spans="1:6">
      <c r="A23" s="2" t="s">
        <v>94</v>
      </c>
      <c r="C23" s="22">
        <v>0.22600000000000001</v>
      </c>
      <c r="E23" s="22">
        <v>0.17199999999999999</v>
      </c>
    </row>
    <row r="26" spans="1:6">
      <c r="A26" s="8" t="s">
        <v>97</v>
      </c>
    </row>
    <row r="27" spans="1:6" ht="13.5" thickBot="1">
      <c r="C27" s="72" t="str">
        <f>C11</f>
        <v>Q3'21</v>
      </c>
      <c r="E27" s="85" t="str">
        <f>E11</f>
        <v>Q3'20</v>
      </c>
      <c r="F27" s="20"/>
    </row>
    <row r="28" spans="1:6">
      <c r="A28" s="2" t="s">
        <v>73</v>
      </c>
      <c r="C28" s="3">
        <v>560</v>
      </c>
      <c r="E28" s="3">
        <v>463</v>
      </c>
    </row>
    <row r="29" spans="1:6">
      <c r="A29" s="2" t="s">
        <v>74</v>
      </c>
      <c r="C29" s="22">
        <v>0.52500000000000002</v>
      </c>
      <c r="E29" s="22">
        <v>0.52600000000000002</v>
      </c>
    </row>
    <row r="30" spans="1:6">
      <c r="A30" s="2" t="s">
        <v>75</v>
      </c>
      <c r="C30" s="3">
        <v>164</v>
      </c>
      <c r="E30" s="3">
        <v>132</v>
      </c>
    </row>
    <row r="31" spans="1:6">
      <c r="A31" s="2" t="s">
        <v>94</v>
      </c>
      <c r="C31" s="22">
        <v>0.29299999999999998</v>
      </c>
      <c r="E31" s="22">
        <v>0.28399999999999997</v>
      </c>
    </row>
    <row r="34" spans="1:6" hidden="1">
      <c r="A34" s="109" t="s">
        <v>90</v>
      </c>
      <c r="B34" s="109"/>
      <c r="C34" s="109"/>
      <c r="D34" s="109"/>
      <c r="E34" s="109"/>
    </row>
    <row r="35" spans="1:6" hidden="1"/>
    <row r="36" spans="1:6" hidden="1">
      <c r="A36" s="8" t="s">
        <v>85</v>
      </c>
    </row>
    <row r="37" spans="1:6" ht="13.5" hidden="1" thickBot="1">
      <c r="C37" s="78" t="s">
        <v>141</v>
      </c>
      <c r="E37" s="78" t="s">
        <v>137</v>
      </c>
      <c r="F37" s="77"/>
    </row>
    <row r="38" spans="1:6" hidden="1">
      <c r="A38" s="2" t="s">
        <v>73</v>
      </c>
      <c r="C38" s="3">
        <v>2392</v>
      </c>
      <c r="E38" s="3">
        <v>2302</v>
      </c>
    </row>
    <row r="39" spans="1:6" hidden="1">
      <c r="A39" s="2" t="s">
        <v>74</v>
      </c>
      <c r="C39" s="22">
        <v>0.59199999999999997</v>
      </c>
      <c r="E39" s="22">
        <v>0.61</v>
      </c>
    </row>
    <row r="40" spans="1:6" hidden="1">
      <c r="A40" s="2" t="s">
        <v>75</v>
      </c>
      <c r="C40" s="3">
        <v>548</v>
      </c>
      <c r="E40" s="3">
        <v>542</v>
      </c>
    </row>
    <row r="41" spans="1:6" hidden="1">
      <c r="A41" s="2" t="s">
        <v>94</v>
      </c>
      <c r="C41" s="22">
        <v>0.22900000000000001</v>
      </c>
      <c r="E41" s="22">
        <v>0.23499999999999999</v>
      </c>
    </row>
    <row r="42" spans="1:6" hidden="1"/>
    <row r="43" spans="1:6" hidden="1"/>
    <row r="44" spans="1:6" hidden="1">
      <c r="A44" s="8" t="s">
        <v>86</v>
      </c>
    </row>
    <row r="45" spans="1:6" ht="13.5" hidden="1" thickBot="1">
      <c r="C45" s="78" t="str">
        <f>C37</f>
        <v>FY20</v>
      </c>
      <c r="E45" s="82" t="str">
        <f>E37</f>
        <v>FY19</v>
      </c>
      <c r="F45" s="77"/>
    </row>
    <row r="46" spans="1:6" hidden="1">
      <c r="A46" s="2" t="s">
        <v>73</v>
      </c>
      <c r="C46" s="3">
        <v>1047</v>
      </c>
      <c r="E46" s="3">
        <v>1021</v>
      </c>
    </row>
    <row r="47" spans="1:6" hidden="1">
      <c r="A47" s="2" t="s">
        <v>74</v>
      </c>
      <c r="C47" s="22">
        <v>0.51900000000000002</v>
      </c>
      <c r="E47" s="22">
        <v>0.54700000000000004</v>
      </c>
    </row>
    <row r="48" spans="1:6" hidden="1">
      <c r="A48" s="2" t="s">
        <v>75</v>
      </c>
      <c r="C48" s="3">
        <v>192</v>
      </c>
      <c r="E48" s="3">
        <v>185</v>
      </c>
    </row>
    <row r="49" spans="1:8" hidden="1">
      <c r="A49" s="2" t="s">
        <v>94</v>
      </c>
      <c r="C49" s="22">
        <v>0.183</v>
      </c>
      <c r="E49" s="22">
        <v>0.182</v>
      </c>
    </row>
    <row r="50" spans="1:8" hidden="1"/>
    <row r="51" spans="1:8" hidden="1"/>
    <row r="52" spans="1:8" hidden="1">
      <c r="A52" s="8" t="s">
        <v>97</v>
      </c>
    </row>
    <row r="53" spans="1:8" ht="13.5" hidden="1" thickBot="1">
      <c r="C53" s="78" t="str">
        <f>C37</f>
        <v>FY20</v>
      </c>
      <c r="E53" s="82" t="str">
        <f>E37</f>
        <v>FY19</v>
      </c>
      <c r="F53" s="77"/>
    </row>
    <row r="54" spans="1:8" hidden="1">
      <c r="A54" s="2" t="s">
        <v>73</v>
      </c>
      <c r="C54" s="3">
        <v>1900</v>
      </c>
      <c r="E54" s="3">
        <v>1840</v>
      </c>
    </row>
    <row r="55" spans="1:8" hidden="1">
      <c r="A55" s="2" t="s">
        <v>74</v>
      </c>
      <c r="C55" s="22">
        <v>0.52200000000000002</v>
      </c>
      <c r="E55" s="22">
        <v>0.51800000000000002</v>
      </c>
    </row>
    <row r="56" spans="1:8" hidden="1">
      <c r="A56" s="2" t="s">
        <v>75</v>
      </c>
      <c r="C56" s="3">
        <v>516</v>
      </c>
      <c r="E56" s="3">
        <v>475</v>
      </c>
    </row>
    <row r="57" spans="1:8" hidden="1">
      <c r="A57" s="2" t="s">
        <v>94</v>
      </c>
      <c r="C57" s="22">
        <v>0.27200000000000002</v>
      </c>
      <c r="E57" s="22">
        <v>0.25800000000000001</v>
      </c>
    </row>
    <row r="58" spans="1:8" hidden="1"/>
    <row r="59" spans="1:8" hidden="1"/>
    <row r="61" spans="1:8" ht="60" customHeight="1">
      <c r="A61" s="104" t="s">
        <v>184</v>
      </c>
      <c r="B61" s="104"/>
      <c r="C61" s="104"/>
      <c r="D61" s="104"/>
      <c r="E61" s="104"/>
      <c r="F61" s="49"/>
      <c r="G61" s="49"/>
      <c r="H61" s="49"/>
    </row>
    <row r="63" spans="1:8" ht="41.25" customHeight="1">
      <c r="A63" s="104" t="s">
        <v>78</v>
      </c>
      <c r="B63" s="104"/>
      <c r="C63" s="104"/>
      <c r="D63" s="104"/>
      <c r="E63" s="104"/>
      <c r="F63" s="49"/>
      <c r="G63" s="49"/>
      <c r="H63" s="49"/>
    </row>
    <row r="65" spans="1:8">
      <c r="A65" s="1" t="s">
        <v>79</v>
      </c>
    </row>
    <row r="68" spans="1:8">
      <c r="A68" s="91" t="s">
        <v>80</v>
      </c>
      <c r="B68" s="91"/>
      <c r="C68" s="91"/>
      <c r="D68" s="91"/>
      <c r="E68" s="91"/>
      <c r="F68" s="55"/>
      <c r="G68" s="55"/>
      <c r="H68" s="55"/>
    </row>
  </sheetData>
  <sheetProtection algorithmName="SHA-512" hashValue="C0zHQ8TXh9M23fgVwlpF7lAXVGzfczAz831B+4qZBRYlbhX9q9pYq3yYZ5Cn9Zmz/u1kqC9u+dieCNFPDSWGLg==" saltValue="v7ExqUgnSeoByvbmSDz7sA==" spinCount="100000" sheet="1" objects="1" scenarios="1"/>
  <mergeCells count="11">
    <mergeCell ref="F1:I1"/>
    <mergeCell ref="A68:E68"/>
    <mergeCell ref="A63:E63"/>
    <mergeCell ref="A1:E1"/>
    <mergeCell ref="A2:E2"/>
    <mergeCell ref="A3:E3"/>
    <mergeCell ref="A4:E4"/>
    <mergeCell ref="A5:E5"/>
    <mergeCell ref="A61:E61"/>
    <mergeCell ref="A8:E8"/>
    <mergeCell ref="A34:E34"/>
  </mergeCells>
  <printOptions horizontalCentered="1"/>
  <pageMargins left="0.7" right="0.7" top="0.75" bottom="0.75" header="0.3" footer="0.3"/>
  <pageSetup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50"/>
  <sheetViews>
    <sheetView zoomScale="80" zoomScaleNormal="80" workbookViewId="0">
      <selection sqref="A1:I1"/>
    </sheetView>
  </sheetViews>
  <sheetFormatPr defaultRowHeight="14.25"/>
  <cols>
    <col min="1" max="1" width="48.42578125" style="39" customWidth="1"/>
    <col min="2" max="3" width="11.140625" style="39" customWidth="1"/>
    <col min="4" max="4" width="15.42578125" style="39" customWidth="1"/>
    <col min="5" max="5" width="3.7109375" style="39" customWidth="1"/>
    <col min="6" max="7" width="16.42578125" style="39" customWidth="1"/>
    <col min="8" max="8" width="3.7109375" style="39" customWidth="1"/>
    <col min="9" max="9" width="16.5703125" style="39" customWidth="1"/>
    <col min="10" max="16384" width="9.140625" style="39"/>
  </cols>
  <sheetData>
    <row r="1" spans="1:12" ht="15.75" customHeight="1">
      <c r="A1" s="95" t="s">
        <v>0</v>
      </c>
      <c r="B1" s="95"/>
      <c r="C1" s="95"/>
      <c r="D1" s="95"/>
      <c r="E1" s="95"/>
      <c r="F1" s="95"/>
      <c r="G1" s="95"/>
      <c r="H1" s="95"/>
      <c r="I1" s="95"/>
      <c r="L1" s="47"/>
    </row>
    <row r="2" spans="1:12" ht="15.75" customHeight="1">
      <c r="A2" s="95" t="s">
        <v>156</v>
      </c>
      <c r="B2" s="95"/>
      <c r="C2" s="95"/>
      <c r="D2" s="95"/>
      <c r="E2" s="95"/>
      <c r="F2" s="95"/>
      <c r="G2" s="95"/>
      <c r="H2" s="95"/>
      <c r="I2" s="95"/>
      <c r="L2" s="47"/>
    </row>
    <row r="3" spans="1:12" ht="15.75" customHeight="1">
      <c r="A3" s="95" t="s">
        <v>157</v>
      </c>
      <c r="B3" s="95"/>
      <c r="C3" s="95"/>
      <c r="D3" s="95"/>
      <c r="E3" s="95"/>
      <c r="F3" s="95"/>
      <c r="G3" s="95"/>
      <c r="H3" s="95"/>
      <c r="I3" s="95"/>
      <c r="L3" s="47"/>
    </row>
    <row r="4" spans="1:12" ht="15.75" customHeight="1">
      <c r="A4" s="95" t="s">
        <v>89</v>
      </c>
      <c r="B4" s="95"/>
      <c r="C4" s="95"/>
      <c r="D4" s="95"/>
      <c r="E4" s="95"/>
      <c r="F4" s="95"/>
      <c r="G4" s="95"/>
      <c r="H4" s="95"/>
      <c r="I4" s="95"/>
    </row>
    <row r="5" spans="1:12" ht="15.75" customHeight="1">
      <c r="A5" s="95" t="s">
        <v>3</v>
      </c>
      <c r="B5" s="95"/>
      <c r="C5" s="95"/>
      <c r="D5" s="95"/>
      <c r="E5" s="95"/>
      <c r="F5" s="95"/>
      <c r="G5" s="95"/>
      <c r="H5" s="95"/>
      <c r="I5" s="95"/>
    </row>
    <row r="6" spans="1:12" ht="15.75" customHeight="1">
      <c r="A6" s="95" t="s">
        <v>4</v>
      </c>
      <c r="B6" s="95"/>
      <c r="C6" s="95"/>
      <c r="D6" s="95"/>
      <c r="E6" s="95"/>
      <c r="F6" s="95"/>
      <c r="G6" s="95"/>
      <c r="H6" s="95"/>
      <c r="I6" s="95"/>
    </row>
    <row r="7" spans="1:12" ht="15.75" customHeight="1"/>
    <row r="8" spans="1:12" s="1" customFormat="1" ht="12.75">
      <c r="B8" s="112" t="s">
        <v>90</v>
      </c>
      <c r="C8" s="112"/>
      <c r="D8" s="112"/>
      <c r="E8" s="112"/>
      <c r="F8" s="112"/>
      <c r="G8" s="112"/>
      <c r="H8" s="112"/>
      <c r="I8" s="112"/>
    </row>
    <row r="9" spans="1:12" s="1" customFormat="1" ht="12.75"/>
    <row r="10" spans="1:12" s="1" customFormat="1" ht="32.25" customHeight="1" thickBot="1">
      <c r="B10" s="93" t="s">
        <v>91</v>
      </c>
      <c r="C10" s="93"/>
      <c r="D10" s="93"/>
      <c r="E10" s="8"/>
      <c r="F10" s="43"/>
      <c r="G10" s="43"/>
      <c r="H10" s="44"/>
      <c r="I10" s="64"/>
    </row>
    <row r="11" spans="1:12" s="1" customFormat="1" ht="12.75">
      <c r="D11" s="74" t="s">
        <v>90</v>
      </c>
      <c r="F11" s="41"/>
      <c r="G11" s="41"/>
      <c r="H11" s="41"/>
      <c r="I11" s="41"/>
    </row>
    <row r="12" spans="1:12" s="1" customFormat="1" ht="13.5" thickBot="1">
      <c r="A12" s="40" t="s">
        <v>98</v>
      </c>
      <c r="B12" s="75" t="s">
        <v>180</v>
      </c>
      <c r="C12" s="75" t="s">
        <v>181</v>
      </c>
      <c r="D12" s="75" t="s">
        <v>92</v>
      </c>
      <c r="F12" s="64"/>
      <c r="G12" s="64"/>
      <c r="H12" s="41"/>
      <c r="I12" s="64"/>
    </row>
    <row r="13" spans="1:12" s="1" customFormat="1" ht="12.75">
      <c r="F13" s="41"/>
      <c r="G13" s="41"/>
      <c r="H13" s="41"/>
      <c r="I13" s="41"/>
    </row>
    <row r="14" spans="1:12" s="1" customFormat="1" ht="12.75">
      <c r="A14" s="1" t="s">
        <v>85</v>
      </c>
      <c r="B14" s="3">
        <v>680</v>
      </c>
      <c r="C14" s="3">
        <v>557</v>
      </c>
      <c r="D14" s="23">
        <v>0.221</v>
      </c>
      <c r="F14" s="64"/>
      <c r="G14" s="64"/>
      <c r="H14" s="41"/>
      <c r="I14" s="45"/>
    </row>
    <row r="15" spans="1:12" s="1" customFormat="1" ht="12.75">
      <c r="A15" s="1" t="s">
        <v>86</v>
      </c>
      <c r="B15" s="4">
        <v>346</v>
      </c>
      <c r="C15" s="4">
        <v>241</v>
      </c>
      <c r="D15" s="23">
        <v>0.437</v>
      </c>
      <c r="F15" s="46"/>
      <c r="G15" s="46"/>
      <c r="H15" s="41"/>
      <c r="I15" s="46"/>
    </row>
    <row r="16" spans="1:12" s="1" customFormat="1" ht="12.75">
      <c r="A16" s="1" t="s">
        <v>97</v>
      </c>
      <c r="B16" s="4">
        <v>560</v>
      </c>
      <c r="C16" s="4">
        <v>463</v>
      </c>
      <c r="D16" s="23">
        <v>0.20899999999999999</v>
      </c>
      <c r="F16" s="46"/>
      <c r="G16" s="46"/>
      <c r="H16" s="41"/>
      <c r="I16" s="46"/>
    </row>
    <row r="17" spans="1:9" s="1" customFormat="1" ht="13.5" thickBot="1">
      <c r="A17" s="1" t="s">
        <v>93</v>
      </c>
      <c r="B17" s="11">
        <f>SUM(B14:B16)</f>
        <v>1586</v>
      </c>
      <c r="C17" s="11">
        <f>SUM(C14:C16)</f>
        <v>1261</v>
      </c>
      <c r="D17" s="69">
        <v>0.25800000000000001</v>
      </c>
      <c r="F17" s="45"/>
      <c r="G17" s="45"/>
      <c r="H17" s="41"/>
      <c r="I17" s="45"/>
    </row>
    <row r="18" spans="1:9" s="1" customFormat="1" ht="13.5" thickTop="1">
      <c r="F18" s="41"/>
      <c r="G18" s="41"/>
      <c r="H18" s="41"/>
      <c r="I18" s="41"/>
    </row>
    <row r="19" spans="1:9" s="1" customFormat="1" ht="12.75">
      <c r="F19" s="41"/>
      <c r="G19" s="41"/>
      <c r="H19" s="41"/>
      <c r="I19" s="41"/>
    </row>
    <row r="20" spans="1:9" s="1" customFormat="1" ht="12.75">
      <c r="F20" s="41"/>
      <c r="G20" s="41"/>
      <c r="H20" s="41"/>
      <c r="I20" s="41"/>
    </row>
    <row r="21" spans="1:9" s="1" customFormat="1" ht="12.75"/>
    <row r="22" spans="1:9" s="1" customFormat="1" ht="43.5" customHeight="1" thickBot="1">
      <c r="B22" s="117" t="s">
        <v>113</v>
      </c>
      <c r="C22" s="117"/>
      <c r="D22" s="117"/>
      <c r="E22" s="8"/>
      <c r="F22" s="115" t="s">
        <v>116</v>
      </c>
      <c r="G22" s="115"/>
      <c r="H22" s="8"/>
      <c r="I22" s="65"/>
    </row>
    <row r="23" spans="1:9" s="1" customFormat="1" ht="16.5" customHeight="1">
      <c r="D23" s="74" t="s">
        <v>90</v>
      </c>
      <c r="F23" s="74" t="s">
        <v>90</v>
      </c>
      <c r="G23" s="114" t="s">
        <v>114</v>
      </c>
      <c r="I23" s="116" t="s">
        <v>119</v>
      </c>
    </row>
    <row r="24" spans="1:9" s="1" customFormat="1" ht="35.25" customHeight="1" thickBot="1">
      <c r="A24" s="40" t="s">
        <v>95</v>
      </c>
      <c r="B24" s="65" t="str">
        <f>B12</f>
        <v>Q3'21</v>
      </c>
      <c r="C24" s="65" t="str">
        <f>C12</f>
        <v>Q3'20</v>
      </c>
      <c r="D24" s="65" t="s">
        <v>92</v>
      </c>
      <c r="E24" s="66"/>
      <c r="F24" s="65" t="s">
        <v>92</v>
      </c>
      <c r="G24" s="115"/>
      <c r="I24" s="117"/>
    </row>
    <row r="25" spans="1:9" s="1" customFormat="1" ht="12.75"/>
    <row r="26" spans="1:9" s="1" customFormat="1" ht="12.75">
      <c r="A26" s="1" t="s">
        <v>85</v>
      </c>
      <c r="B26" s="3">
        <v>680</v>
      </c>
      <c r="C26" s="3">
        <v>557</v>
      </c>
      <c r="D26" s="23">
        <v>0.22</v>
      </c>
      <c r="E26" s="73"/>
      <c r="F26" s="23">
        <v>0.18</v>
      </c>
      <c r="G26" s="80" t="s">
        <v>185</v>
      </c>
      <c r="I26" s="3">
        <v>21</v>
      </c>
    </row>
    <row r="27" spans="1:9" s="1" customFormat="1" ht="12.75">
      <c r="A27" s="1" t="s">
        <v>106</v>
      </c>
      <c r="B27" s="4">
        <v>340</v>
      </c>
      <c r="C27" s="4">
        <v>241</v>
      </c>
      <c r="D27" s="23">
        <v>0.41</v>
      </c>
      <c r="E27" s="73"/>
      <c r="F27" s="70">
        <v>0.37</v>
      </c>
      <c r="G27" s="80" t="s">
        <v>185</v>
      </c>
      <c r="I27" s="4">
        <v>10</v>
      </c>
    </row>
    <row r="28" spans="1:9" s="1" customFormat="1" ht="12.75">
      <c r="A28" s="1" t="s">
        <v>107</v>
      </c>
      <c r="B28" s="17">
        <v>560</v>
      </c>
      <c r="C28" s="17">
        <v>463</v>
      </c>
      <c r="D28" s="23">
        <v>0.21</v>
      </c>
      <c r="E28" s="73"/>
      <c r="F28" s="70">
        <v>0.15</v>
      </c>
      <c r="G28" s="80" t="s">
        <v>186</v>
      </c>
      <c r="I28" s="4">
        <v>26</v>
      </c>
    </row>
    <row r="29" spans="1:9" s="1" customFormat="1" ht="13.5" thickBot="1">
      <c r="A29" s="1" t="s">
        <v>108</v>
      </c>
      <c r="B29" s="11">
        <f>SUM(B26:B28)</f>
        <v>1580</v>
      </c>
      <c r="C29" s="11">
        <f>SUM(C26:C28)</f>
        <v>1261</v>
      </c>
      <c r="D29" s="69">
        <v>0.25</v>
      </c>
      <c r="E29" s="73"/>
      <c r="F29" s="71">
        <v>0.21</v>
      </c>
      <c r="G29" s="76" t="s">
        <v>185</v>
      </c>
      <c r="I29" s="11">
        <f>SUM(I26:I28)</f>
        <v>57</v>
      </c>
    </row>
    <row r="30" spans="1:9" s="1" customFormat="1" ht="13.5" thickTop="1">
      <c r="G30" s="68"/>
    </row>
    <row r="31" spans="1:9" s="1" customFormat="1" ht="12.75"/>
    <row r="32" spans="1:9" s="1" customFormat="1" ht="12.75"/>
    <row r="33" spans="1:9" s="1" customFormat="1" ht="36" customHeight="1">
      <c r="A33" s="113" t="s">
        <v>115</v>
      </c>
      <c r="B33" s="104"/>
      <c r="C33" s="104"/>
      <c r="D33" s="104"/>
      <c r="E33" s="104"/>
      <c r="F33" s="104"/>
      <c r="G33" s="104"/>
      <c r="H33" s="104"/>
      <c r="I33" s="104"/>
    </row>
    <row r="34" spans="1:9" s="1" customFormat="1" ht="14.25" customHeight="1"/>
    <row r="35" spans="1:9" s="1" customFormat="1" ht="35.25" customHeight="1">
      <c r="A35" s="113" t="s">
        <v>151</v>
      </c>
      <c r="B35" s="104"/>
      <c r="C35" s="104"/>
      <c r="D35" s="104"/>
      <c r="E35" s="104"/>
      <c r="F35" s="104"/>
      <c r="G35" s="104"/>
      <c r="H35" s="104"/>
      <c r="I35" s="104"/>
    </row>
    <row r="36" spans="1:9" s="1" customFormat="1" ht="13.5" customHeight="1"/>
    <row r="37" spans="1:9" s="1" customFormat="1" ht="12.75" customHeight="1">
      <c r="A37" s="113" t="s">
        <v>117</v>
      </c>
      <c r="B37" s="104"/>
      <c r="C37" s="104"/>
      <c r="D37" s="104"/>
      <c r="E37" s="104"/>
      <c r="F37" s="104"/>
      <c r="G37" s="104"/>
      <c r="H37" s="104"/>
      <c r="I37" s="104"/>
    </row>
    <row r="38" spans="1:9" s="1" customFormat="1" ht="13.5" customHeight="1">
      <c r="A38" s="62"/>
      <c r="B38" s="63"/>
      <c r="C38" s="63"/>
      <c r="D38" s="63"/>
      <c r="E38" s="63"/>
      <c r="F38" s="63"/>
      <c r="G38" s="63"/>
      <c r="H38" s="63"/>
      <c r="I38" s="63"/>
    </row>
    <row r="39" spans="1:9" s="1" customFormat="1" ht="28.5" customHeight="1">
      <c r="A39" s="113" t="s">
        <v>110</v>
      </c>
      <c r="B39" s="104"/>
      <c r="C39" s="104"/>
      <c r="D39" s="104"/>
      <c r="E39" s="104"/>
      <c r="F39" s="104"/>
      <c r="G39" s="104"/>
      <c r="H39" s="104"/>
      <c r="I39" s="104"/>
    </row>
    <row r="40" spans="1:9" s="1" customFormat="1" ht="12.75"/>
    <row r="41" spans="1:9" s="1" customFormat="1" ht="12.75"/>
    <row r="42" spans="1:9" s="1" customFormat="1" ht="12.75">
      <c r="A42" s="91"/>
      <c r="B42" s="91"/>
      <c r="C42" s="91"/>
      <c r="D42" s="91"/>
      <c r="E42" s="91"/>
      <c r="F42" s="91"/>
      <c r="G42" s="91"/>
      <c r="H42" s="91"/>
      <c r="I42" s="91"/>
    </row>
    <row r="43" spans="1:9" s="1" customFormat="1" ht="12.75"/>
    <row r="44" spans="1:9" s="1" customFormat="1" ht="12.75"/>
    <row r="45" spans="1:9" s="1" customFormat="1" ht="12.75">
      <c r="A45" s="110" t="s">
        <v>72</v>
      </c>
      <c r="B45" s="111"/>
      <c r="C45" s="111"/>
      <c r="D45" s="111"/>
      <c r="E45" s="111"/>
      <c r="F45" s="111"/>
      <c r="G45" s="111"/>
      <c r="H45" s="111"/>
      <c r="I45" s="111"/>
    </row>
    <row r="46" spans="1:9" s="1" customFormat="1" ht="12.75"/>
    <row r="47" spans="1:9" s="1" customFormat="1" ht="12.75"/>
    <row r="48" spans="1:9" s="1" customFormat="1" ht="12.75"/>
    <row r="49" s="1" customFormat="1" ht="12.75"/>
    <row r="50" s="1" customFormat="1" ht="12.75"/>
  </sheetData>
  <sheetProtection algorithmName="SHA-512" hashValue="nSPc1mJft84K4Fe7c85afByxeEI1gyXcBnzRHDCxHcXNadxDd3EdV0/AwJ/Sb7sPGq/XofqceixiCpBn1Ig92g==" saltValue="cvqDNNJSgKxDJdtPUeBj3A==" spinCount="100000" sheet="1" objects="1" scenarios="1"/>
  <mergeCells count="18">
    <mergeCell ref="A1:I1"/>
    <mergeCell ref="A2:I2"/>
    <mergeCell ref="A3:I3"/>
    <mergeCell ref="A4:I4"/>
    <mergeCell ref="B10:D10"/>
    <mergeCell ref="A5:I5"/>
    <mergeCell ref="A6:I6"/>
    <mergeCell ref="A45:I45"/>
    <mergeCell ref="B8:I8"/>
    <mergeCell ref="A33:I33"/>
    <mergeCell ref="A39:I39"/>
    <mergeCell ref="A42:I42"/>
    <mergeCell ref="G23:G24"/>
    <mergeCell ref="I23:I24"/>
    <mergeCell ref="A35:I35"/>
    <mergeCell ref="A37:I37"/>
    <mergeCell ref="B22:D22"/>
    <mergeCell ref="F22:G22"/>
  </mergeCells>
  <pageMargins left="0.7" right="0.7" top="0.75" bottom="0.75" header="0.3" footer="0.3"/>
  <pageSetup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53564A77E56F408FDC624A9ADC75DC" ma:contentTypeVersion="10" ma:contentTypeDescription="Create a new document." ma:contentTypeScope="" ma:versionID="f9afa55b03a379a49bd0505424086a2c">
  <xsd:schema xmlns:xsd="http://www.w3.org/2001/XMLSchema" xmlns:xs="http://www.w3.org/2001/XMLSchema" xmlns:p="http://schemas.microsoft.com/office/2006/metadata/properties" xmlns:ns3="4cd106ea-7035-426c-8f68-bc27ab9ec5af" targetNamespace="http://schemas.microsoft.com/office/2006/metadata/properties" ma:root="true" ma:fieldsID="03afed3c0d0a98d4fec70618292b7416" ns3:_="">
    <xsd:import namespace="4cd106ea-7035-426c-8f68-bc27ab9ec5a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d106ea-7035-426c-8f68-bc27ab9ec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53F8A5-BDF9-45A6-A5A2-CA3910A91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E03C17-C4FB-4E62-B73E-12FA06785EC9}">
  <ds:schemaRefs>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60645B17-1983-4829-9A40-95D1C71BF8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P&amp;L</vt:lpstr>
      <vt:lpstr>Balance Sheet</vt:lpstr>
      <vt:lpstr>Cash Flow</vt:lpstr>
      <vt:lpstr>Net Income &amp; EPS Non-GAAP</vt:lpstr>
      <vt:lpstr>Segment Results</vt:lpstr>
      <vt:lpstr>Core Revenue by Segment (QTD)</vt:lpstr>
      <vt:lpstr>'Balance Sheet'!Print_Area</vt:lpstr>
      <vt:lpstr>'Cash Flow'!Print_Area</vt:lpstr>
      <vt:lpstr>'Net Income &amp; EPS Non-GAAP'!Print_Area</vt:lpstr>
      <vt:lpstr>'P&amp;L'!Print_Area</vt:lpstr>
      <vt:lpstr>'Segment Results'!Print_Area</vt:lpstr>
    </vt:vector>
  </TitlesOfParts>
  <Company>Agilent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Stone</dc:creator>
  <cp:lastModifiedBy>LIN,JACKIE (A-Santa Clara,ex1)</cp:lastModifiedBy>
  <cp:lastPrinted>2021-05-11T23:11:19Z</cp:lastPrinted>
  <dcterms:created xsi:type="dcterms:W3CDTF">2013-08-09T21:32:29Z</dcterms:created>
  <dcterms:modified xsi:type="dcterms:W3CDTF">2021-08-11T05:07:29Z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0x0101008053564A77E56F408FDC624A9ADC75DC</vt:lpwstr>
  </property>
</Properties>
</file>